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omments3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4065" yWindow="75" windowWidth="28935" windowHeight="14175" activeTab="2"/>
  </bookViews>
  <sheets>
    <sheet name="PLAN ACCIÓN A FEB 2017" sheetId="4" r:id="rId1"/>
    <sheet name="PLAN ACCIÓN A FEB 2017 CONSOLID" sheetId="5" r:id="rId2"/>
    <sheet name="P. ACCIÓN A FEB 2017 CONSOLID. " sheetId="6" r:id="rId3"/>
  </sheets>
  <externalReferences>
    <externalReference r:id="rId4"/>
    <externalReference r:id="rId5"/>
    <externalReference r:id="rId6"/>
  </externalReferences>
  <definedNames>
    <definedName name="_xlnm.Print_Titles" localSheetId="2">'P. ACCIÓN A FEB 2017 CONSOLID. '!$C:$F,'P. ACCIÓN A FEB 2017 CONSOLID. '!$1:$3</definedName>
    <definedName name="_xlnm.Print_Titles" localSheetId="0">'PLAN ACCIÓN A FEB 2017'!$C:$F,'PLAN ACCIÓN A FEB 2017'!$1:$3</definedName>
    <definedName name="_xlnm.Print_Titles" localSheetId="1">'PLAN ACCIÓN A FEB 2017 CONSOLID'!$C:$F,'PLAN ACCIÓN A FEB 2017 CONSOLID'!$1:$3</definedName>
  </definedNames>
  <calcPr calcId="144525"/>
</workbook>
</file>

<file path=xl/calcChain.xml><?xml version="1.0" encoding="utf-8"?>
<calcChain xmlns="http://schemas.openxmlformats.org/spreadsheetml/2006/main">
  <c r="DP107" i="6" l="1"/>
  <c r="DQ118" i="6" l="1"/>
  <c r="DP118" i="6"/>
  <c r="DN118" i="6"/>
  <c r="DQ107" i="6"/>
  <c r="CO117" i="6"/>
  <c r="CN117" i="6"/>
  <c r="CM117" i="6"/>
  <c r="CL117" i="6"/>
  <c r="CJ117" i="6"/>
  <c r="CI117" i="6"/>
  <c r="CH117" i="6"/>
  <c r="CG117" i="6"/>
  <c r="CF117" i="6"/>
  <c r="CE117" i="6"/>
  <c r="CD117" i="6"/>
  <c r="CB117" i="6"/>
  <c r="CA117" i="6"/>
  <c r="BZ117" i="6"/>
  <c r="BY117" i="6"/>
  <c r="AV117" i="6"/>
  <c r="AU117" i="6"/>
  <c r="AT117" i="6"/>
  <c r="AR117" i="6"/>
  <c r="AQ117" i="6"/>
  <c r="AP117" i="6"/>
  <c r="AO117" i="6"/>
  <c r="AN117" i="6"/>
  <c r="AM117" i="6"/>
  <c r="AL117" i="6"/>
  <c r="AK117" i="6"/>
  <c r="AJ117" i="6"/>
  <c r="AI117" i="6"/>
  <c r="AH117" i="6"/>
  <c r="AG117" i="6"/>
  <c r="Z117" i="6"/>
  <c r="Y117" i="6"/>
  <c r="W117" i="6"/>
  <c r="V117" i="6"/>
  <c r="U117" i="6"/>
  <c r="T117" i="6"/>
  <c r="S117" i="6"/>
  <c r="R117" i="6"/>
  <c r="Q117" i="6"/>
  <c r="P117" i="6"/>
  <c r="O117" i="6"/>
  <c r="N117" i="6"/>
  <c r="M117" i="6"/>
  <c r="L117" i="6"/>
  <c r="K117" i="6"/>
  <c r="J117" i="6"/>
  <c r="I117" i="6"/>
  <c r="CN115" i="6"/>
  <c r="CM115" i="6"/>
  <c r="CL115" i="6"/>
  <c r="CI115" i="6"/>
  <c r="CH115" i="6"/>
  <c r="CB115" i="6"/>
  <c r="BY115" i="6"/>
  <c r="AW115" i="6"/>
  <c r="AT115" i="6"/>
  <c r="AS115" i="6"/>
  <c r="AR115" i="6"/>
  <c r="AQ115" i="6"/>
  <c r="AP115" i="6"/>
  <c r="AO115" i="6"/>
  <c r="AN115" i="6"/>
  <c r="AM115" i="6"/>
  <c r="AL115" i="6"/>
  <c r="AK115" i="6"/>
  <c r="AJ115" i="6"/>
  <c r="AI115" i="6"/>
  <c r="AH115" i="6"/>
  <c r="AG115" i="6"/>
  <c r="AF115" i="6"/>
  <c r="AE115" i="6"/>
  <c r="AD115" i="6"/>
  <c r="AA115" i="6"/>
  <c r="Z115" i="6"/>
  <c r="U115" i="6"/>
  <c r="N115" i="6"/>
  <c r="K115" i="6"/>
  <c r="CN114" i="6"/>
  <c r="CM114" i="6"/>
  <c r="CL114" i="6"/>
  <c r="CK114" i="6"/>
  <c r="CI114" i="6"/>
  <c r="CH114" i="6"/>
  <c r="CG114" i="6"/>
  <c r="CF114" i="6"/>
  <c r="CE114" i="6"/>
  <c r="CD114" i="6"/>
  <c r="CB114" i="6"/>
  <c r="CA114" i="6"/>
  <c r="BZ114" i="6"/>
  <c r="BY114" i="6"/>
  <c r="BX114" i="6"/>
  <c r="BV114" i="6"/>
  <c r="AV114" i="6"/>
  <c r="AU114" i="6"/>
  <c r="AT114" i="6"/>
  <c r="AS114" i="6"/>
  <c r="AQ114" i="6"/>
  <c r="AP114" i="6"/>
  <c r="AO114" i="6"/>
  <c r="AN114" i="6"/>
  <c r="AM114" i="6"/>
  <c r="AL114" i="6"/>
  <c r="AK114" i="6"/>
  <c r="AJ114" i="6"/>
  <c r="AI114" i="6"/>
  <c r="AH114" i="6"/>
  <c r="AG114" i="6"/>
  <c r="AF114" i="6"/>
  <c r="AD114" i="6"/>
  <c r="Z114" i="6"/>
  <c r="Y114" i="6"/>
  <c r="W114" i="6"/>
  <c r="V114" i="6"/>
  <c r="U114" i="6"/>
  <c r="T114" i="6"/>
  <c r="R114" i="6"/>
  <c r="Q114" i="6"/>
  <c r="P114" i="6"/>
  <c r="O114" i="6"/>
  <c r="N114" i="6"/>
  <c r="M114" i="6"/>
  <c r="L114" i="6"/>
  <c r="K114" i="6"/>
  <c r="J114" i="6"/>
  <c r="I114" i="6"/>
  <c r="H114" i="6"/>
  <c r="CN113" i="6"/>
  <c r="CM113" i="6"/>
  <c r="CL113" i="6"/>
  <c r="CK113" i="6"/>
  <c r="CI113" i="6"/>
  <c r="CH113" i="6"/>
  <c r="CG113" i="6"/>
  <c r="CF113" i="6"/>
  <c r="CE113" i="6"/>
  <c r="CD113" i="6"/>
  <c r="CB113" i="6"/>
  <c r="CA113" i="6"/>
  <c r="BZ113" i="6"/>
  <c r="BY113" i="6"/>
  <c r="BV113" i="6"/>
  <c r="AV113" i="6"/>
  <c r="AU113" i="6"/>
  <c r="AT113" i="6"/>
  <c r="AS113" i="6"/>
  <c r="AQ113" i="6"/>
  <c r="AP113" i="6"/>
  <c r="AO113" i="6"/>
  <c r="AN113" i="6"/>
  <c r="AM113" i="6"/>
  <c r="AL113" i="6"/>
  <c r="AK113" i="6"/>
  <c r="AJ113" i="6"/>
  <c r="AI113" i="6"/>
  <c r="AH113" i="6"/>
  <c r="AG113" i="6"/>
  <c r="AD113" i="6"/>
  <c r="Z113" i="6"/>
  <c r="Y113" i="6"/>
  <c r="W113" i="6"/>
  <c r="V113" i="6"/>
  <c r="U113" i="6"/>
  <c r="T113" i="6"/>
  <c r="S113" i="6"/>
  <c r="R113" i="6"/>
  <c r="Q113" i="6"/>
  <c r="P113" i="6"/>
  <c r="O113" i="6"/>
  <c r="N113" i="6"/>
  <c r="M113" i="6"/>
  <c r="L113" i="6"/>
  <c r="K113" i="6"/>
  <c r="J113" i="6"/>
  <c r="H113" i="6"/>
  <c r="CN112" i="6"/>
  <c r="CM112" i="6"/>
  <c r="CL112" i="6"/>
  <c r="CK112" i="6"/>
  <c r="CI112" i="6"/>
  <c r="CH112" i="6"/>
  <c r="CF112" i="6"/>
  <c r="CE112" i="6"/>
  <c r="CD112" i="6"/>
  <c r="CB112" i="6"/>
  <c r="CA112" i="6"/>
  <c r="BZ112" i="6"/>
  <c r="BY112" i="6"/>
  <c r="BV112" i="6"/>
  <c r="AV112" i="6"/>
  <c r="AU112" i="6"/>
  <c r="AT112" i="6"/>
  <c r="AS112" i="6"/>
  <c r="AQ112" i="6"/>
  <c r="AP112" i="6"/>
  <c r="AN112" i="6"/>
  <c r="AM112" i="6"/>
  <c r="AL112" i="6"/>
  <c r="AK112" i="6"/>
  <c r="AJ112" i="6"/>
  <c r="AI112" i="6"/>
  <c r="AH112" i="6"/>
  <c r="AG112" i="6"/>
  <c r="AD112" i="6"/>
  <c r="AA112" i="6"/>
  <c r="Z112" i="6"/>
  <c r="Y112" i="6"/>
  <c r="X112" i="6"/>
  <c r="X116" i="6" s="1"/>
  <c r="X118" i="6" s="1"/>
  <c r="W112" i="6"/>
  <c r="V112" i="6"/>
  <c r="U112" i="6"/>
  <c r="T112" i="6"/>
  <c r="R112" i="6"/>
  <c r="Q112" i="6"/>
  <c r="P112" i="6"/>
  <c r="O112" i="6"/>
  <c r="N112" i="6"/>
  <c r="M112" i="6"/>
  <c r="L112" i="6"/>
  <c r="K112" i="6"/>
  <c r="J112" i="6"/>
  <c r="I112" i="6"/>
  <c r="H112" i="6"/>
  <c r="CO111" i="6"/>
  <c r="CN111" i="6"/>
  <c r="CM111" i="6"/>
  <c r="CL111" i="6"/>
  <c r="CK111" i="6"/>
  <c r="CI111" i="6"/>
  <c r="CH111" i="6"/>
  <c r="CG111" i="6"/>
  <c r="CF111" i="6"/>
  <c r="CE111" i="6"/>
  <c r="CD111" i="6"/>
  <c r="CB111" i="6"/>
  <c r="CA111" i="6"/>
  <c r="BZ111" i="6"/>
  <c r="BX111" i="6"/>
  <c r="BV111" i="6"/>
  <c r="AV111" i="6"/>
  <c r="AU111" i="6"/>
  <c r="AT111" i="6"/>
  <c r="AS111" i="6"/>
  <c r="AQ111" i="6"/>
  <c r="AP111" i="6"/>
  <c r="AO111" i="6"/>
  <c r="AN111" i="6"/>
  <c r="AM111" i="6"/>
  <c r="AL111" i="6"/>
  <c r="AK111" i="6"/>
  <c r="AJ111" i="6"/>
  <c r="AI111" i="6"/>
  <c r="AH111" i="6"/>
  <c r="AF111" i="6"/>
  <c r="AD111" i="6"/>
  <c r="AA111" i="6"/>
  <c r="Z111" i="6"/>
  <c r="Y111" i="6"/>
  <c r="W111" i="6"/>
  <c r="V111" i="6"/>
  <c r="U111" i="6"/>
  <c r="T111" i="6"/>
  <c r="S111" i="6"/>
  <c r="R111" i="6"/>
  <c r="Q111" i="6"/>
  <c r="P111" i="6"/>
  <c r="O111" i="6"/>
  <c r="N111" i="6"/>
  <c r="M111" i="6"/>
  <c r="L111" i="6"/>
  <c r="K111" i="6"/>
  <c r="J111" i="6"/>
  <c r="H111" i="6"/>
  <c r="CN110" i="6"/>
  <c r="CM110" i="6"/>
  <c r="CL110" i="6"/>
  <c r="CK110" i="6"/>
  <c r="CI110" i="6"/>
  <c r="CH110" i="6"/>
  <c r="CG110" i="6"/>
  <c r="CF110" i="6"/>
  <c r="CE110" i="6"/>
  <c r="CD110" i="6"/>
  <c r="CB110" i="6"/>
  <c r="CA110" i="6"/>
  <c r="BZ110" i="6"/>
  <c r="BY110" i="6"/>
  <c r="BX110" i="6"/>
  <c r="BV110" i="6"/>
  <c r="AV110" i="6"/>
  <c r="AU110" i="6"/>
  <c r="AT110" i="6"/>
  <c r="AS110" i="6"/>
  <c r="AQ110" i="6"/>
  <c r="AO110" i="6"/>
  <c r="AN110" i="6"/>
  <c r="AM110" i="6"/>
  <c r="AL110" i="6"/>
  <c r="AK110" i="6"/>
  <c r="AJ110" i="6"/>
  <c r="AI110" i="6"/>
  <c r="AH110" i="6"/>
  <c r="AF110" i="6"/>
  <c r="AD110" i="6"/>
  <c r="Z110" i="6"/>
  <c r="Y110" i="6"/>
  <c r="W110" i="6"/>
  <c r="V110" i="6"/>
  <c r="U110" i="6"/>
  <c r="T110" i="6"/>
  <c r="S110" i="6"/>
  <c r="R110" i="6"/>
  <c r="Q110" i="6"/>
  <c r="P110" i="6"/>
  <c r="O110" i="6"/>
  <c r="N110" i="6"/>
  <c r="M110" i="6"/>
  <c r="L110" i="6"/>
  <c r="K110" i="6"/>
  <c r="J110" i="6"/>
  <c r="I110" i="6"/>
  <c r="H110" i="6"/>
  <c r="CN109" i="6"/>
  <c r="CM109" i="6"/>
  <c r="CL109" i="6"/>
  <c r="CK109" i="6"/>
  <c r="CI109" i="6"/>
  <c r="CH109" i="6"/>
  <c r="CG109" i="6"/>
  <c r="CF109" i="6"/>
  <c r="CE109" i="6"/>
  <c r="CD109" i="6"/>
  <c r="CB109" i="6"/>
  <c r="CA109" i="6"/>
  <c r="BZ109" i="6"/>
  <c r="BY109" i="6"/>
  <c r="BW109" i="6"/>
  <c r="BV109" i="6"/>
  <c r="AV109" i="6"/>
  <c r="AU109" i="6"/>
  <c r="AT109" i="6"/>
  <c r="AS109" i="6"/>
  <c r="AQ109" i="6"/>
  <c r="AP109" i="6"/>
  <c r="AO109" i="6"/>
  <c r="AN109" i="6"/>
  <c r="AM109" i="6"/>
  <c r="AL109" i="6"/>
  <c r="AK109" i="6"/>
  <c r="AJ109" i="6"/>
  <c r="AI109" i="6"/>
  <c r="AH109" i="6"/>
  <c r="AG109" i="6"/>
  <c r="AE109" i="6"/>
  <c r="AD109" i="6"/>
  <c r="AA109" i="6"/>
  <c r="Z109" i="6"/>
  <c r="Y109" i="6"/>
  <c r="W109" i="6"/>
  <c r="V109" i="6"/>
  <c r="U109" i="6"/>
  <c r="T109" i="6"/>
  <c r="S109" i="6"/>
  <c r="R109" i="6"/>
  <c r="Q109" i="6"/>
  <c r="P109" i="6"/>
  <c r="O109" i="6"/>
  <c r="N109" i="6"/>
  <c r="M109" i="6"/>
  <c r="L109" i="6"/>
  <c r="K109" i="6"/>
  <c r="J109" i="6"/>
  <c r="I109" i="6"/>
  <c r="H109" i="6"/>
  <c r="CK105" i="6"/>
  <c r="CI105" i="6"/>
  <c r="CH105" i="6"/>
  <c r="CG105" i="6"/>
  <c r="CF105" i="6"/>
  <c r="CE105" i="6"/>
  <c r="CD105" i="6"/>
  <c r="CC105" i="6"/>
  <c r="CB105" i="6"/>
  <c r="CA105" i="6"/>
  <c r="BZ105" i="6"/>
  <c r="BY105" i="6"/>
  <c r="BV105" i="6"/>
  <c r="AT105" i="6"/>
  <c r="AS105" i="6"/>
  <c r="AQ105" i="6"/>
  <c r="AO105" i="6"/>
  <c r="AN105" i="6"/>
  <c r="AM105" i="6"/>
  <c r="AL105" i="6"/>
  <c r="AK105" i="6"/>
  <c r="AJ105" i="6"/>
  <c r="AI105" i="6"/>
  <c r="AH105" i="6"/>
  <c r="AD105" i="6"/>
  <c r="Z105" i="6"/>
  <c r="X105" i="6"/>
  <c r="W105" i="6"/>
  <c r="V105" i="6"/>
  <c r="U105" i="6"/>
  <c r="T105" i="6"/>
  <c r="S105" i="6"/>
  <c r="R105" i="6"/>
  <c r="Q105" i="6"/>
  <c r="P105" i="6"/>
  <c r="O105" i="6"/>
  <c r="N105" i="6"/>
  <c r="N107" i="6" s="1"/>
  <c r="M105" i="6"/>
  <c r="L105" i="6"/>
  <c r="K105" i="6"/>
  <c r="J105" i="6"/>
  <c r="I105" i="6"/>
  <c r="H105" i="6"/>
  <c r="DK104" i="6"/>
  <c r="DJ104" i="6"/>
  <c r="DI104" i="6"/>
  <c r="DH104" i="6"/>
  <c r="DG104" i="6"/>
  <c r="DE104" i="6"/>
  <c r="DD104" i="6"/>
  <c r="DC104" i="6"/>
  <c r="DB104" i="6"/>
  <c r="DA104" i="6"/>
  <c r="CZ104" i="6"/>
  <c r="CY104" i="6"/>
  <c r="CX104" i="6"/>
  <c r="CW104" i="6"/>
  <c r="CV104" i="6"/>
  <c r="CU104" i="6"/>
  <c r="CT104" i="6"/>
  <c r="CS104" i="6"/>
  <c r="CR104" i="6"/>
  <c r="CJ104" i="6"/>
  <c r="DF104" i="6" s="1"/>
  <c r="BS104" i="6"/>
  <c r="BR104" i="6"/>
  <c r="BQ104" i="6"/>
  <c r="BP104" i="6"/>
  <c r="BO104" i="6"/>
  <c r="BM104" i="6"/>
  <c r="BL104" i="6"/>
  <c r="BK104" i="6"/>
  <c r="BJ104" i="6"/>
  <c r="BI104" i="6"/>
  <c r="BH104" i="6"/>
  <c r="BG104" i="6"/>
  <c r="BF104" i="6"/>
  <c r="BE104" i="6"/>
  <c r="BD104" i="6"/>
  <c r="BC104" i="6"/>
  <c r="BB104" i="6"/>
  <c r="BA104" i="6"/>
  <c r="AZ104" i="6"/>
  <c r="AR104" i="6"/>
  <c r="G104" i="6"/>
  <c r="DK103" i="6"/>
  <c r="DJ103" i="6"/>
  <c r="DI103" i="6"/>
  <c r="DH103" i="6"/>
  <c r="DG103" i="6"/>
  <c r="DE103" i="6"/>
  <c r="DD103" i="6"/>
  <c r="DC103" i="6"/>
  <c r="DB103" i="6"/>
  <c r="DA103" i="6"/>
  <c r="CZ103" i="6"/>
  <c r="CY103" i="6"/>
  <c r="CX103" i="6"/>
  <c r="CW103" i="6"/>
  <c r="CV103" i="6"/>
  <c r="CU103" i="6"/>
  <c r="CT103" i="6"/>
  <c r="CS103" i="6"/>
  <c r="CR103" i="6"/>
  <c r="CJ103" i="6"/>
  <c r="CJ113" i="6" s="1"/>
  <c r="BS103" i="6"/>
  <c r="BR103" i="6"/>
  <c r="BQ103" i="6"/>
  <c r="BP103" i="6"/>
  <c r="BO103" i="6"/>
  <c r="BM103" i="6"/>
  <c r="BL103" i="6"/>
  <c r="BK103" i="6"/>
  <c r="BJ103" i="6"/>
  <c r="BI103" i="6"/>
  <c r="BH103" i="6"/>
  <c r="BG103" i="6"/>
  <c r="BF103" i="6"/>
  <c r="BE103" i="6"/>
  <c r="BD103" i="6"/>
  <c r="BC103" i="6"/>
  <c r="BB103" i="6"/>
  <c r="BA103" i="6"/>
  <c r="AZ103" i="6"/>
  <c r="AR103" i="6"/>
  <c r="BN103" i="6" s="1"/>
  <c r="G103" i="6"/>
  <c r="DK102" i="6"/>
  <c r="DJ102" i="6"/>
  <c r="DI102" i="6"/>
  <c r="DH102" i="6"/>
  <c r="DG102" i="6"/>
  <c r="DF102" i="6"/>
  <c r="DE102" i="6"/>
  <c r="DD102" i="6"/>
  <c r="DC102" i="6"/>
  <c r="DB102" i="6"/>
  <c r="DA102" i="6"/>
  <c r="CZ102" i="6"/>
  <c r="CY102" i="6"/>
  <c r="CX102" i="6"/>
  <c r="CW102" i="6"/>
  <c r="CV102" i="6"/>
  <c r="CU102" i="6"/>
  <c r="CT102" i="6"/>
  <c r="CS102" i="6"/>
  <c r="CR102" i="6"/>
  <c r="BU102" i="6"/>
  <c r="BS102" i="6"/>
  <c r="BR102" i="6"/>
  <c r="BQ102" i="6"/>
  <c r="BP102" i="6"/>
  <c r="BO102" i="6"/>
  <c r="BN102" i="6"/>
  <c r="BM102" i="6"/>
  <c r="BL102" i="6"/>
  <c r="BK102" i="6"/>
  <c r="BJ102" i="6"/>
  <c r="BI102" i="6"/>
  <c r="BH102" i="6"/>
  <c r="BG102" i="6"/>
  <c r="BF102" i="6"/>
  <c r="BE102" i="6"/>
  <c r="BD102" i="6"/>
  <c r="BC102" i="6"/>
  <c r="BB102" i="6"/>
  <c r="BA102" i="6"/>
  <c r="AZ102" i="6"/>
  <c r="AC102" i="6"/>
  <c r="G102" i="6"/>
  <c r="DK101" i="6"/>
  <c r="DJ101" i="6"/>
  <c r="DI101" i="6"/>
  <c r="DH101" i="6"/>
  <c r="DG101" i="6"/>
  <c r="DF101" i="6"/>
  <c r="DE101" i="6"/>
  <c r="DD101" i="6"/>
  <c r="DC101" i="6"/>
  <c r="DB101" i="6"/>
  <c r="DA101" i="6"/>
  <c r="CZ101" i="6"/>
  <c r="CY101" i="6"/>
  <c r="CX101" i="6"/>
  <c r="CW101" i="6"/>
  <c r="CV101" i="6"/>
  <c r="CU101" i="6"/>
  <c r="CT101" i="6"/>
  <c r="CS101" i="6"/>
  <c r="CR101" i="6"/>
  <c r="BU101" i="6"/>
  <c r="BS101" i="6"/>
  <c r="BR101" i="6"/>
  <c r="BQ101" i="6"/>
  <c r="BP101" i="6"/>
  <c r="BO101" i="6"/>
  <c r="BN101" i="6"/>
  <c r="BM101" i="6"/>
  <c r="BL101" i="6"/>
  <c r="BK101" i="6"/>
  <c r="BJ101" i="6"/>
  <c r="BI101" i="6"/>
  <c r="BH101" i="6"/>
  <c r="BG101" i="6"/>
  <c r="BF101" i="6"/>
  <c r="BE101" i="6"/>
  <c r="BD101" i="6"/>
  <c r="BC101" i="6"/>
  <c r="BB101" i="6"/>
  <c r="BA101" i="6"/>
  <c r="AZ101" i="6"/>
  <c r="AC101" i="6"/>
  <c r="G101" i="6"/>
  <c r="DK100" i="6"/>
  <c r="DJ100" i="6"/>
  <c r="DI100" i="6"/>
  <c r="DH100" i="6"/>
  <c r="DG100" i="6"/>
  <c r="DF100" i="6"/>
  <c r="DE100" i="6"/>
  <c r="DD100" i="6"/>
  <c r="DC100" i="6"/>
  <c r="DB100" i="6"/>
  <c r="DA100" i="6"/>
  <c r="CZ100" i="6"/>
  <c r="CY100" i="6"/>
  <c r="CX100" i="6"/>
  <c r="CW100" i="6"/>
  <c r="CV100" i="6"/>
  <c r="CU100" i="6"/>
  <c r="CT100" i="6"/>
  <c r="CR100" i="6"/>
  <c r="BW100" i="6"/>
  <c r="CS100" i="6" s="1"/>
  <c r="BU100" i="6"/>
  <c r="BS100" i="6"/>
  <c r="BR100" i="6"/>
  <c r="BQ100" i="6"/>
  <c r="BP100" i="6"/>
  <c r="BO100" i="6"/>
  <c r="BN100" i="6"/>
  <c r="BM100" i="6"/>
  <c r="BL100" i="6"/>
  <c r="BK100" i="6"/>
  <c r="BJ100" i="6"/>
  <c r="BI100" i="6"/>
  <c r="BH100" i="6"/>
  <c r="BG100" i="6"/>
  <c r="BF100" i="6"/>
  <c r="BE100" i="6"/>
  <c r="BD100" i="6"/>
  <c r="BC100" i="6"/>
  <c r="BB100" i="6"/>
  <c r="AZ100" i="6"/>
  <c r="AE100" i="6"/>
  <c r="AC100" i="6" s="1"/>
  <c r="G100" i="6"/>
  <c r="AB100" i="6" s="1"/>
  <c r="AX100" i="6" s="1"/>
  <c r="DK99" i="6"/>
  <c r="DJ99" i="6"/>
  <c r="DI99" i="6"/>
  <c r="DH99" i="6"/>
  <c r="DG99" i="6"/>
  <c r="DF99" i="6"/>
  <c r="DE99" i="6"/>
  <c r="DD99" i="6"/>
  <c r="DC99" i="6"/>
  <c r="DB99" i="6"/>
  <c r="DA99" i="6"/>
  <c r="CZ99" i="6"/>
  <c r="CY99" i="6"/>
  <c r="CX99" i="6"/>
  <c r="CW99" i="6"/>
  <c r="CV99" i="6"/>
  <c r="CU99" i="6"/>
  <c r="CT99" i="6"/>
  <c r="CR99" i="6"/>
  <c r="BW99" i="6"/>
  <c r="BU99" i="6" s="1"/>
  <c r="BS99" i="6"/>
  <c r="BR99" i="6"/>
  <c r="BQ99" i="6"/>
  <c r="BP99" i="6"/>
  <c r="BO99" i="6"/>
  <c r="BN99" i="6"/>
  <c r="BM99" i="6"/>
  <c r="BL99" i="6"/>
  <c r="BK99" i="6"/>
  <c r="BJ99" i="6"/>
  <c r="BI99" i="6"/>
  <c r="BH99" i="6"/>
  <c r="BG99" i="6"/>
  <c r="BF99" i="6"/>
  <c r="BE99" i="6"/>
  <c r="BD99" i="6"/>
  <c r="BC99" i="6"/>
  <c r="BB99" i="6"/>
  <c r="AZ99" i="6"/>
  <c r="AE99" i="6"/>
  <c r="BA99" i="6" s="1"/>
  <c r="G99" i="6"/>
  <c r="DK98" i="6"/>
  <c r="DH98" i="6"/>
  <c r="DH115" i="6" s="1"/>
  <c r="DG98" i="6"/>
  <c r="DF98" i="6"/>
  <c r="DE98" i="6"/>
  <c r="DE115" i="6" s="1"/>
  <c r="DD98" i="6"/>
  <c r="DC98" i="6"/>
  <c r="DB98" i="6"/>
  <c r="DA98" i="6"/>
  <c r="CZ98" i="6"/>
  <c r="CY98" i="6"/>
  <c r="CX98" i="6"/>
  <c r="CW98" i="6"/>
  <c r="CV98" i="6"/>
  <c r="CU98" i="6"/>
  <c r="CT98" i="6"/>
  <c r="CS98" i="6"/>
  <c r="CR98" i="6"/>
  <c r="CN98" i="6"/>
  <c r="DJ98" i="6" s="1"/>
  <c r="DJ115" i="6" s="1"/>
  <c r="CM98" i="6"/>
  <c r="BS98" i="6"/>
  <c r="BP98" i="6"/>
  <c r="BO98" i="6"/>
  <c r="BN98" i="6"/>
  <c r="BM98" i="6"/>
  <c r="BM115" i="6" s="1"/>
  <c r="BL98" i="6"/>
  <c r="BK98" i="6"/>
  <c r="BJ98" i="6"/>
  <c r="BI98" i="6"/>
  <c r="BH98" i="6"/>
  <c r="BG98" i="6"/>
  <c r="BF98" i="6"/>
  <c r="BE98" i="6"/>
  <c r="BD98" i="6"/>
  <c r="BC98" i="6"/>
  <c r="BC115" i="6" s="1"/>
  <c r="BB98" i="6"/>
  <c r="BA98" i="6"/>
  <c r="AZ98" i="6"/>
  <c r="AV98" i="6"/>
  <c r="AU98" i="6"/>
  <c r="AU105" i="6" s="1"/>
  <c r="Y98" i="6"/>
  <c r="DK97" i="6"/>
  <c r="DJ97" i="6"/>
  <c r="DI97" i="6"/>
  <c r="DH97" i="6"/>
  <c r="DG97" i="6"/>
  <c r="DE97" i="6"/>
  <c r="DD97" i="6"/>
  <c r="DC97" i="6"/>
  <c r="DB97" i="6"/>
  <c r="DA97" i="6"/>
  <c r="CZ97" i="6"/>
  <c r="CY97" i="6"/>
  <c r="CX97" i="6"/>
  <c r="CW97" i="6"/>
  <c r="CV97" i="6"/>
  <c r="CU97" i="6"/>
  <c r="CT97" i="6"/>
  <c r="CR97" i="6"/>
  <c r="CJ97" i="6"/>
  <c r="CJ110" i="6" s="1"/>
  <c r="BW97" i="6"/>
  <c r="BS97" i="6"/>
  <c r="BR97" i="6"/>
  <c r="BQ97" i="6"/>
  <c r="BP97" i="6"/>
  <c r="BO97" i="6"/>
  <c r="BM97" i="6"/>
  <c r="BL97" i="6"/>
  <c r="BK97" i="6"/>
  <c r="BJ97" i="6"/>
  <c r="BI97" i="6"/>
  <c r="BH97" i="6"/>
  <c r="BG97" i="6"/>
  <c r="BF97" i="6"/>
  <c r="BE97" i="6"/>
  <c r="BD97" i="6"/>
  <c r="BC97" i="6"/>
  <c r="BB97" i="6"/>
  <c r="BA97" i="6"/>
  <c r="AZ97" i="6"/>
  <c r="AR97" i="6"/>
  <c r="AE97" i="6"/>
  <c r="AE110" i="6" s="1"/>
  <c r="G97" i="6"/>
  <c r="DK96" i="6"/>
  <c r="DJ96" i="6"/>
  <c r="DI96" i="6"/>
  <c r="DH96" i="6"/>
  <c r="DG96" i="6"/>
  <c r="DF96" i="6"/>
  <c r="DE96" i="6"/>
  <c r="DD96" i="6"/>
  <c r="DC96" i="6"/>
  <c r="DB96" i="6"/>
  <c r="DA96" i="6"/>
  <c r="CZ96" i="6"/>
  <c r="CY96" i="6"/>
  <c r="CX96" i="6"/>
  <c r="CW96" i="6"/>
  <c r="CV96" i="6"/>
  <c r="CU96" i="6"/>
  <c r="CT96" i="6"/>
  <c r="CS96" i="6"/>
  <c r="CR96" i="6"/>
  <c r="BU96" i="6"/>
  <c r="BT96" i="6"/>
  <c r="CP96" i="6" s="1"/>
  <c r="BS96" i="6"/>
  <c r="BR96" i="6"/>
  <c r="BQ96" i="6"/>
  <c r="BP96" i="6"/>
  <c r="BO96" i="6"/>
  <c r="BN96" i="6"/>
  <c r="BM96" i="6"/>
  <c r="BL96" i="6"/>
  <c r="BK96" i="6"/>
  <c r="BJ96" i="6"/>
  <c r="BI96" i="6"/>
  <c r="BH96" i="6"/>
  <c r="BG96" i="6"/>
  <c r="BF96" i="6"/>
  <c r="BE96" i="6"/>
  <c r="BD96" i="6"/>
  <c r="BC96" i="6"/>
  <c r="BB96" i="6"/>
  <c r="BA96" i="6"/>
  <c r="AZ96" i="6"/>
  <c r="AC96" i="6"/>
  <c r="G96" i="6"/>
  <c r="DJ95" i="6"/>
  <c r="DI95" i="6"/>
  <c r="DH95" i="6"/>
  <c r="DG95" i="6"/>
  <c r="DF95" i="6"/>
  <c r="DE95" i="6"/>
  <c r="DD95" i="6"/>
  <c r="DC95" i="6"/>
  <c r="DB95" i="6"/>
  <c r="DA95" i="6"/>
  <c r="CZ95" i="6"/>
  <c r="CY95" i="6"/>
  <c r="CX95" i="6"/>
  <c r="CW95" i="6"/>
  <c r="CV95" i="6"/>
  <c r="CU95" i="6"/>
  <c r="CT95" i="6"/>
  <c r="CS95" i="6"/>
  <c r="CR95" i="6"/>
  <c r="CO95" i="6"/>
  <c r="BU95" i="6" s="1"/>
  <c r="BR95" i="6"/>
  <c r="BQ95" i="6"/>
  <c r="BP95" i="6"/>
  <c r="BO95" i="6"/>
  <c r="BN95" i="6"/>
  <c r="BM95" i="6"/>
  <c r="BL95" i="6"/>
  <c r="BK95" i="6"/>
  <c r="BJ95" i="6"/>
  <c r="BI95" i="6"/>
  <c r="BH95" i="6"/>
  <c r="BG95" i="6"/>
  <c r="BF95" i="6"/>
  <c r="BE95" i="6"/>
  <c r="BD95" i="6"/>
  <c r="BC95" i="6"/>
  <c r="BB95" i="6"/>
  <c r="BA95" i="6"/>
  <c r="AZ95" i="6"/>
  <c r="AW95" i="6"/>
  <c r="AC95" i="6" s="1"/>
  <c r="AA95" i="6"/>
  <c r="BS95" i="6" s="1"/>
  <c r="G95" i="6"/>
  <c r="DJ94" i="6"/>
  <c r="DI94" i="6"/>
  <c r="DH94" i="6"/>
  <c r="DG94" i="6"/>
  <c r="DF94" i="6"/>
  <c r="DE94" i="6"/>
  <c r="DD94" i="6"/>
  <c r="DC94" i="6"/>
  <c r="DB94" i="6"/>
  <c r="DA94" i="6"/>
  <c r="CZ94" i="6"/>
  <c r="CY94" i="6"/>
  <c r="CX94" i="6"/>
  <c r="CW94" i="6"/>
  <c r="CV94" i="6"/>
  <c r="CU94" i="6"/>
  <c r="CT94" i="6"/>
  <c r="CS94" i="6"/>
  <c r="CR94" i="6"/>
  <c r="CO94" i="6"/>
  <c r="BR94" i="6"/>
  <c r="BQ94" i="6"/>
  <c r="BP94" i="6"/>
  <c r="BO94" i="6"/>
  <c r="BN94" i="6"/>
  <c r="BM94" i="6"/>
  <c r="BK94" i="6"/>
  <c r="BJ94" i="6"/>
  <c r="BI94" i="6"/>
  <c r="BH94" i="6"/>
  <c r="BG94" i="6"/>
  <c r="BF94" i="6"/>
  <c r="BE94" i="6"/>
  <c r="BD94" i="6"/>
  <c r="BC94" i="6"/>
  <c r="BB94" i="6"/>
  <c r="BA94" i="6"/>
  <c r="AZ94" i="6"/>
  <c r="AW94" i="6"/>
  <c r="AP94" i="6"/>
  <c r="AP110" i="6" s="1"/>
  <c r="G94" i="6"/>
  <c r="DK93" i="6"/>
  <c r="DJ93" i="6"/>
  <c r="DI93" i="6"/>
  <c r="DH93" i="6"/>
  <c r="DG93" i="6"/>
  <c r="DF93" i="6"/>
  <c r="DE93" i="6"/>
  <c r="DD93" i="6"/>
  <c r="DC93" i="6"/>
  <c r="DC110" i="6" s="1"/>
  <c r="DB93" i="6"/>
  <c r="DA93" i="6"/>
  <c r="CZ93" i="6"/>
  <c r="CY93" i="6"/>
  <c r="CX93" i="6"/>
  <c r="CW93" i="6"/>
  <c r="CV93" i="6"/>
  <c r="CU93" i="6"/>
  <c r="CT93" i="6"/>
  <c r="CS93" i="6"/>
  <c r="CR93" i="6"/>
  <c r="BU93" i="6"/>
  <c r="BS93" i="6"/>
  <c r="BR93" i="6"/>
  <c r="BQ93" i="6"/>
  <c r="BP93" i="6"/>
  <c r="BO93" i="6"/>
  <c r="BN93" i="6"/>
  <c r="BM93" i="6"/>
  <c r="BL93" i="6"/>
  <c r="BK93" i="6"/>
  <c r="BJ93" i="6"/>
  <c r="BI93" i="6"/>
  <c r="BH93" i="6"/>
  <c r="BG93" i="6"/>
  <c r="BF93" i="6"/>
  <c r="BE93" i="6"/>
  <c r="BD93" i="6"/>
  <c r="BC93" i="6"/>
  <c r="BB93" i="6"/>
  <c r="BA93" i="6"/>
  <c r="AZ93" i="6"/>
  <c r="AC93" i="6"/>
  <c r="AA93" i="6"/>
  <c r="G93" i="6"/>
  <c r="DJ92" i="6"/>
  <c r="DI92" i="6"/>
  <c r="DH92" i="6"/>
  <c r="DG92" i="6"/>
  <c r="DF92" i="6"/>
  <c r="DE92" i="6"/>
  <c r="DD92" i="6"/>
  <c r="DC92" i="6"/>
  <c r="DB92" i="6"/>
  <c r="DA92" i="6"/>
  <c r="CZ92" i="6"/>
  <c r="CY92" i="6"/>
  <c r="CX92" i="6"/>
  <c r="CW92" i="6"/>
  <c r="CV92" i="6"/>
  <c r="CU92" i="6"/>
  <c r="CT92" i="6"/>
  <c r="CS92" i="6"/>
  <c r="CR92" i="6"/>
  <c r="CO92" i="6"/>
  <c r="DK92" i="6" s="1"/>
  <c r="BU92" i="6"/>
  <c r="BT92" i="6" s="1"/>
  <c r="CP92" i="6" s="1"/>
  <c r="BR92" i="6"/>
  <c r="BQ92" i="6"/>
  <c r="BP92" i="6"/>
  <c r="BO92" i="6"/>
  <c r="BN92" i="6"/>
  <c r="BM92" i="6"/>
  <c r="BL92" i="6"/>
  <c r="BK92" i="6"/>
  <c r="BJ92" i="6"/>
  <c r="BI92" i="6"/>
  <c r="BH92" i="6"/>
  <c r="BG92" i="6"/>
  <c r="BF92" i="6"/>
  <c r="BE92" i="6"/>
  <c r="BD92" i="6"/>
  <c r="BC92" i="6"/>
  <c r="BB92" i="6"/>
  <c r="BA92" i="6"/>
  <c r="AZ92" i="6"/>
  <c r="AW92" i="6"/>
  <c r="AC92" i="6"/>
  <c r="AB92" i="6" s="1"/>
  <c r="AX92" i="6" s="1"/>
  <c r="G92" i="6"/>
  <c r="DK91" i="6"/>
  <c r="DJ91" i="6"/>
  <c r="DI91" i="6"/>
  <c r="DH91" i="6"/>
  <c r="DG91" i="6"/>
  <c r="DF91" i="6"/>
  <c r="DE91" i="6"/>
  <c r="DD91" i="6"/>
  <c r="DC91" i="6"/>
  <c r="DB91" i="6"/>
  <c r="DA91" i="6"/>
  <c r="CZ91" i="6"/>
  <c r="CY91" i="6"/>
  <c r="CX91" i="6"/>
  <c r="CW91" i="6"/>
  <c r="CV91" i="6"/>
  <c r="CU91" i="6"/>
  <c r="CT91" i="6"/>
  <c r="CS91" i="6"/>
  <c r="CR91" i="6"/>
  <c r="BU91" i="6"/>
  <c r="BT91" i="6" s="1"/>
  <c r="CP91" i="6" s="1"/>
  <c r="BS91" i="6"/>
  <c r="BR91" i="6"/>
  <c r="BQ91" i="6"/>
  <c r="BP91" i="6"/>
  <c r="BO91" i="6"/>
  <c r="BN91" i="6"/>
  <c r="BM91" i="6"/>
  <c r="BL91" i="6"/>
  <c r="BK91" i="6"/>
  <c r="BJ91" i="6"/>
  <c r="BI91" i="6"/>
  <c r="BH91" i="6"/>
  <c r="BG91" i="6"/>
  <c r="BF91" i="6"/>
  <c r="BE91" i="6"/>
  <c r="BD91" i="6"/>
  <c r="BB91" i="6"/>
  <c r="BA91" i="6"/>
  <c r="AZ91" i="6"/>
  <c r="AG91" i="6"/>
  <c r="AC91" i="6" s="1"/>
  <c r="G91" i="6"/>
  <c r="DJ90" i="6"/>
  <c r="DI90" i="6"/>
  <c r="DH90" i="6"/>
  <c r="DG90" i="6"/>
  <c r="DE90" i="6"/>
  <c r="DD90" i="6"/>
  <c r="DC90" i="6"/>
  <c r="DB90" i="6"/>
  <c r="DA90" i="6"/>
  <c r="CZ90" i="6"/>
  <c r="CY90" i="6"/>
  <c r="CX90" i="6"/>
  <c r="CW90" i="6"/>
  <c r="CV90" i="6"/>
  <c r="CU90" i="6"/>
  <c r="CS90" i="6"/>
  <c r="CR90" i="6"/>
  <c r="CO90" i="6"/>
  <c r="DK90" i="6" s="1"/>
  <c r="CJ90" i="6"/>
  <c r="CJ109" i="6" s="1"/>
  <c r="BX90" i="6"/>
  <c r="BS90" i="6"/>
  <c r="BR90" i="6"/>
  <c r="BQ90" i="6"/>
  <c r="BP90" i="6"/>
  <c r="BO90" i="6"/>
  <c r="BM90" i="6"/>
  <c r="BL90" i="6"/>
  <c r="BK90" i="6"/>
  <c r="BJ90" i="6"/>
  <c r="BI90" i="6"/>
  <c r="BH90" i="6"/>
  <c r="BG90" i="6"/>
  <c r="BF90" i="6"/>
  <c r="BE90" i="6"/>
  <c r="BD90" i="6"/>
  <c r="BC90" i="6"/>
  <c r="BC109" i="6" s="1"/>
  <c r="BA90" i="6"/>
  <c r="AZ90" i="6"/>
  <c r="AW90" i="6"/>
  <c r="AR90" i="6"/>
  <c r="BN90" i="6" s="1"/>
  <c r="AF90" i="6"/>
  <c r="G90" i="6"/>
  <c r="DK89" i="6"/>
  <c r="DJ89" i="6"/>
  <c r="DI89" i="6"/>
  <c r="DH89" i="6"/>
  <c r="DG89" i="6"/>
  <c r="DF89" i="6"/>
  <c r="DE89" i="6"/>
  <c r="DD89" i="6"/>
  <c r="DC89" i="6"/>
  <c r="DB89" i="6"/>
  <c r="DA89" i="6"/>
  <c r="CZ89" i="6"/>
  <c r="CY89" i="6"/>
  <c r="CX89" i="6"/>
  <c r="CW89" i="6"/>
  <c r="CV89" i="6"/>
  <c r="CU89" i="6"/>
  <c r="CT89" i="6"/>
  <c r="CS89" i="6"/>
  <c r="CR89" i="6"/>
  <c r="BU89" i="6"/>
  <c r="BS89" i="6"/>
  <c r="BR89" i="6"/>
  <c r="BQ89" i="6"/>
  <c r="BQ109" i="6" s="1"/>
  <c r="BP89" i="6"/>
  <c r="BO89" i="6"/>
  <c r="BN89" i="6"/>
  <c r="BM89" i="6"/>
  <c r="BL89" i="6"/>
  <c r="BK89" i="6"/>
  <c r="BJ89" i="6"/>
  <c r="BI89" i="6"/>
  <c r="BH89" i="6"/>
  <c r="BG89" i="6"/>
  <c r="BF89" i="6"/>
  <c r="BE89" i="6"/>
  <c r="BD89" i="6"/>
  <c r="BC89" i="6"/>
  <c r="BB89" i="6"/>
  <c r="BA89" i="6"/>
  <c r="BA109" i="6" s="1"/>
  <c r="AZ89" i="6"/>
  <c r="AC89" i="6"/>
  <c r="G89" i="6"/>
  <c r="CO88" i="6"/>
  <c r="CN88" i="6"/>
  <c r="CM88" i="6"/>
  <c r="CL88" i="6"/>
  <c r="CJ88" i="6"/>
  <c r="CI88" i="6"/>
  <c r="CH88" i="6"/>
  <c r="CG88" i="6"/>
  <c r="CF88" i="6"/>
  <c r="CE88" i="6"/>
  <c r="CD88" i="6"/>
  <c r="CC88" i="6"/>
  <c r="CB88" i="6"/>
  <c r="CA88" i="6"/>
  <c r="BZ88" i="6"/>
  <c r="BY88" i="6"/>
  <c r="AV88" i="6"/>
  <c r="AU88" i="6"/>
  <c r="AT88" i="6"/>
  <c r="AR88" i="6"/>
  <c r="AQ88" i="6"/>
  <c r="AP88" i="6"/>
  <c r="AO88" i="6"/>
  <c r="AN88" i="6"/>
  <c r="AM88" i="6"/>
  <c r="AL88" i="6"/>
  <c r="AK88" i="6"/>
  <c r="AJ88" i="6"/>
  <c r="AI88" i="6"/>
  <c r="AH88" i="6"/>
  <c r="AG88" i="6"/>
  <c r="Z88" i="6"/>
  <c r="Y88" i="6"/>
  <c r="X88" i="6"/>
  <c r="W88" i="6"/>
  <c r="V88" i="6"/>
  <c r="U88" i="6"/>
  <c r="T88" i="6"/>
  <c r="S88" i="6"/>
  <c r="R88" i="6"/>
  <c r="Q88" i="6"/>
  <c r="P88" i="6"/>
  <c r="O88" i="6"/>
  <c r="M88" i="6"/>
  <c r="L88" i="6"/>
  <c r="K88" i="6"/>
  <c r="J88" i="6"/>
  <c r="I88" i="6"/>
  <c r="H88" i="6"/>
  <c r="DK87" i="6"/>
  <c r="DJ87" i="6"/>
  <c r="DI87" i="6"/>
  <c r="DH87" i="6"/>
  <c r="DG87" i="6"/>
  <c r="DF87" i="6"/>
  <c r="DE87" i="6"/>
  <c r="DD87" i="6"/>
  <c r="DC87" i="6"/>
  <c r="DB87" i="6"/>
  <c r="DA87" i="6"/>
  <c r="CZ87" i="6"/>
  <c r="CY87" i="6"/>
  <c r="CX87" i="6"/>
  <c r="CW87" i="6"/>
  <c r="CV87" i="6"/>
  <c r="CU87" i="6"/>
  <c r="CS87" i="6"/>
  <c r="CR87" i="6"/>
  <c r="BX87" i="6"/>
  <c r="BX117" i="6" s="1"/>
  <c r="BS87" i="6"/>
  <c r="BR87" i="6"/>
  <c r="BQ87" i="6"/>
  <c r="BP87" i="6"/>
  <c r="BO87" i="6"/>
  <c r="BN87" i="6"/>
  <c r="BM87" i="6"/>
  <c r="BL87" i="6"/>
  <c r="BK87" i="6"/>
  <c r="BJ87" i="6"/>
  <c r="BI87" i="6"/>
  <c r="BH87" i="6"/>
  <c r="BG87" i="6"/>
  <c r="BF87" i="6"/>
  <c r="BE87" i="6"/>
  <c r="BD87" i="6"/>
  <c r="BC87" i="6"/>
  <c r="BA87" i="6"/>
  <c r="AZ87" i="6"/>
  <c r="AF87" i="6"/>
  <c r="G87" i="6"/>
  <c r="DK86" i="6"/>
  <c r="DJ86" i="6"/>
  <c r="DI86" i="6"/>
  <c r="DH86" i="6"/>
  <c r="DG86" i="6"/>
  <c r="DF86" i="6"/>
  <c r="DE86" i="6"/>
  <c r="DD86" i="6"/>
  <c r="DC86" i="6"/>
  <c r="DB86" i="6"/>
  <c r="DA86" i="6"/>
  <c r="CZ86" i="6"/>
  <c r="CY86" i="6"/>
  <c r="CX86" i="6"/>
  <c r="CW86" i="6"/>
  <c r="CV86" i="6"/>
  <c r="CU86" i="6"/>
  <c r="CT86" i="6"/>
  <c r="CR86" i="6"/>
  <c r="BW86" i="6"/>
  <c r="BS86" i="6"/>
  <c r="BR86" i="6"/>
  <c r="BQ86" i="6"/>
  <c r="BP86" i="6"/>
  <c r="BO86" i="6"/>
  <c r="BN86" i="6"/>
  <c r="BM86" i="6"/>
  <c r="BL86" i="6"/>
  <c r="BK86" i="6"/>
  <c r="BJ86" i="6"/>
  <c r="BI86" i="6"/>
  <c r="BH86" i="6"/>
  <c r="BG86" i="6"/>
  <c r="BF86" i="6"/>
  <c r="BE86" i="6"/>
  <c r="BD86" i="6"/>
  <c r="BC86" i="6"/>
  <c r="BB86" i="6"/>
  <c r="AZ86" i="6"/>
  <c r="AE86" i="6"/>
  <c r="BA86" i="6" s="1"/>
  <c r="G86" i="6"/>
  <c r="DK85" i="6"/>
  <c r="DJ85" i="6"/>
  <c r="DI85" i="6"/>
  <c r="DH85" i="6"/>
  <c r="DG85" i="6"/>
  <c r="DF85" i="6"/>
  <c r="DE85" i="6"/>
  <c r="DD85" i="6"/>
  <c r="DC85" i="6"/>
  <c r="DB85" i="6"/>
  <c r="DA85" i="6"/>
  <c r="CZ85" i="6"/>
  <c r="CY85" i="6"/>
  <c r="CX85" i="6"/>
  <c r="CW85" i="6"/>
  <c r="CV85" i="6"/>
  <c r="CU85" i="6"/>
  <c r="CT85" i="6"/>
  <c r="CR85" i="6"/>
  <c r="BW85" i="6"/>
  <c r="CS85" i="6" s="1"/>
  <c r="BU85" i="6"/>
  <c r="BS85" i="6"/>
  <c r="BR85" i="6"/>
  <c r="BQ85" i="6"/>
  <c r="BP85" i="6"/>
  <c r="BO85" i="6"/>
  <c r="BN85" i="6"/>
  <c r="BM85" i="6"/>
  <c r="BL85" i="6"/>
  <c r="BK85" i="6"/>
  <c r="BJ85" i="6"/>
  <c r="BI85" i="6"/>
  <c r="BH85" i="6"/>
  <c r="BG85" i="6"/>
  <c r="BF85" i="6"/>
  <c r="BE85" i="6"/>
  <c r="BD85" i="6"/>
  <c r="BC85" i="6"/>
  <c r="BB85" i="6"/>
  <c r="AZ85" i="6"/>
  <c r="AE85" i="6"/>
  <c r="G85" i="6"/>
  <c r="DK84" i="6"/>
  <c r="DJ84" i="6"/>
  <c r="DI84" i="6"/>
  <c r="DH84" i="6"/>
  <c r="DF84" i="6"/>
  <c r="DE84" i="6"/>
  <c r="DD84" i="6"/>
  <c r="DC84" i="6"/>
  <c r="DB84" i="6"/>
  <c r="DA84" i="6"/>
  <c r="CZ84" i="6"/>
  <c r="CY84" i="6"/>
  <c r="CX84" i="6"/>
  <c r="CW84" i="6"/>
  <c r="CV84" i="6"/>
  <c r="CU84" i="6"/>
  <c r="CT84" i="6"/>
  <c r="CS84" i="6"/>
  <c r="CK84" i="6"/>
  <c r="BU84" i="6" s="1"/>
  <c r="BS84" i="6"/>
  <c r="BR84" i="6"/>
  <c r="BQ84" i="6"/>
  <c r="BP84" i="6"/>
  <c r="BN84" i="6"/>
  <c r="BM84" i="6"/>
  <c r="BL84" i="6"/>
  <c r="BK84" i="6"/>
  <c r="BJ84" i="6"/>
  <c r="BI84" i="6"/>
  <c r="BH84" i="6"/>
  <c r="BG84" i="6"/>
  <c r="BF84" i="6"/>
  <c r="BE84" i="6"/>
  <c r="BD84" i="6"/>
  <c r="BC84" i="6"/>
  <c r="BB84" i="6"/>
  <c r="BA84" i="6"/>
  <c r="AS84" i="6"/>
  <c r="AC84" i="6" s="1"/>
  <c r="H84" i="6"/>
  <c r="H117" i="6" s="1"/>
  <c r="DJ83" i="6"/>
  <c r="DI83" i="6"/>
  <c r="DH83" i="6"/>
  <c r="DF83" i="6"/>
  <c r="DE83" i="6"/>
  <c r="DD83" i="6"/>
  <c r="DC83" i="6"/>
  <c r="DB83" i="6"/>
  <c r="DA83" i="6"/>
  <c r="CZ83" i="6"/>
  <c r="CY83" i="6"/>
  <c r="CX83" i="6"/>
  <c r="CW83" i="6"/>
  <c r="CV83" i="6"/>
  <c r="CU83" i="6"/>
  <c r="CT83" i="6"/>
  <c r="CS83" i="6"/>
  <c r="CR83" i="6"/>
  <c r="CK83" i="6"/>
  <c r="DG83" i="6" s="1"/>
  <c r="BU83" i="6"/>
  <c r="BR83" i="6"/>
  <c r="BQ83" i="6"/>
  <c r="BP83" i="6"/>
  <c r="BN83" i="6"/>
  <c r="BM83" i="6"/>
  <c r="BL83" i="6"/>
  <c r="BK83" i="6"/>
  <c r="BJ83" i="6"/>
  <c r="BI83" i="6"/>
  <c r="BH83" i="6"/>
  <c r="BG83" i="6"/>
  <c r="BF83" i="6"/>
  <c r="BE83" i="6"/>
  <c r="BD83" i="6"/>
  <c r="BC83" i="6"/>
  <c r="BB83" i="6"/>
  <c r="BA83" i="6"/>
  <c r="AW83" i="6"/>
  <c r="AS83" i="6"/>
  <c r="BO83" i="6" s="1"/>
  <c r="AD83" i="6"/>
  <c r="AZ83" i="6" s="1"/>
  <c r="AA83" i="6"/>
  <c r="DK83" i="6" s="1"/>
  <c r="DK82" i="6"/>
  <c r="DJ82" i="6"/>
  <c r="DI82" i="6"/>
  <c r="DH82" i="6"/>
  <c r="DG82" i="6"/>
  <c r="DF82" i="6"/>
  <c r="DE82" i="6"/>
  <c r="DD82" i="6"/>
  <c r="DC82" i="6"/>
  <c r="DB82" i="6"/>
  <c r="DA82" i="6"/>
  <c r="CZ82" i="6"/>
  <c r="CY82" i="6"/>
  <c r="CX82" i="6"/>
  <c r="CW82" i="6"/>
  <c r="CV82" i="6"/>
  <c r="CU82" i="6"/>
  <c r="CT82" i="6"/>
  <c r="CR82" i="6"/>
  <c r="BW82" i="6"/>
  <c r="BS82" i="6"/>
  <c r="BR82" i="6"/>
  <c r="BQ82" i="6"/>
  <c r="BP82" i="6"/>
  <c r="BO82" i="6"/>
  <c r="BN82" i="6"/>
  <c r="BM82" i="6"/>
  <c r="BL82" i="6"/>
  <c r="BK82" i="6"/>
  <c r="BJ82" i="6"/>
  <c r="BI82" i="6"/>
  <c r="BH82" i="6"/>
  <c r="BG82" i="6"/>
  <c r="BF82" i="6"/>
  <c r="BE82" i="6"/>
  <c r="BD82" i="6"/>
  <c r="BC82" i="6"/>
  <c r="BB82" i="6"/>
  <c r="AE82" i="6"/>
  <c r="BA82" i="6" s="1"/>
  <c r="AD82" i="6"/>
  <c r="AC82" i="6" s="1"/>
  <c r="G82" i="6"/>
  <c r="DK81" i="6"/>
  <c r="DJ81" i="6"/>
  <c r="DI81" i="6"/>
  <c r="DH81" i="6"/>
  <c r="DG81" i="6"/>
  <c r="DF81" i="6"/>
  <c r="DE81" i="6"/>
  <c r="DD81" i="6"/>
  <c r="DC81" i="6"/>
  <c r="DB81" i="6"/>
  <c r="DA81" i="6"/>
  <c r="CZ81" i="6"/>
  <c r="CY81" i="6"/>
  <c r="CX81" i="6"/>
  <c r="CW81" i="6"/>
  <c r="CV81" i="6"/>
  <c r="CU81" i="6"/>
  <c r="CT81" i="6"/>
  <c r="CR81" i="6"/>
  <c r="BW81" i="6"/>
  <c r="CS81" i="6" s="1"/>
  <c r="BS81" i="6"/>
  <c r="BR81" i="6"/>
  <c r="BQ81" i="6"/>
  <c r="BP81" i="6"/>
  <c r="BO81" i="6"/>
  <c r="BN81" i="6"/>
  <c r="BM81" i="6"/>
  <c r="BL81" i="6"/>
  <c r="BK81" i="6"/>
  <c r="BJ81" i="6"/>
  <c r="BI81" i="6"/>
  <c r="BH81" i="6"/>
  <c r="BG81" i="6"/>
  <c r="BF81" i="6"/>
  <c r="BE81" i="6"/>
  <c r="BD81" i="6"/>
  <c r="BC81" i="6"/>
  <c r="BB81" i="6"/>
  <c r="AE81" i="6"/>
  <c r="BA81" i="6" s="1"/>
  <c r="AD81" i="6"/>
  <c r="G81" i="6"/>
  <c r="DK80" i="6"/>
  <c r="DJ80" i="6"/>
  <c r="DI80" i="6"/>
  <c r="DH80" i="6"/>
  <c r="DF80" i="6"/>
  <c r="DE80" i="6"/>
  <c r="DD80" i="6"/>
  <c r="DC80" i="6"/>
  <c r="DB80" i="6"/>
  <c r="DA80" i="6"/>
  <c r="CZ80" i="6"/>
  <c r="CY80" i="6"/>
  <c r="CX80" i="6"/>
  <c r="CW80" i="6"/>
  <c r="CV80" i="6"/>
  <c r="CU80" i="6"/>
  <c r="CT80" i="6"/>
  <c r="CS80" i="6"/>
  <c r="CR80" i="6"/>
  <c r="CK80" i="6"/>
  <c r="DG80" i="6" s="1"/>
  <c r="BS80" i="6"/>
  <c r="BR80" i="6"/>
  <c r="BQ80" i="6"/>
  <c r="BP80" i="6"/>
  <c r="BN80" i="6"/>
  <c r="BM80" i="6"/>
  <c r="BL80" i="6"/>
  <c r="BK80" i="6"/>
  <c r="BJ80" i="6"/>
  <c r="BI80" i="6"/>
  <c r="BH80" i="6"/>
  <c r="BG80" i="6"/>
  <c r="BF80" i="6"/>
  <c r="BE80" i="6"/>
  <c r="BD80" i="6"/>
  <c r="BC80" i="6"/>
  <c r="BB80" i="6"/>
  <c r="BA80" i="6"/>
  <c r="AZ80" i="6"/>
  <c r="AS80" i="6"/>
  <c r="BO80" i="6" s="1"/>
  <c r="G80" i="6"/>
  <c r="DK79" i="6"/>
  <c r="DJ79" i="6"/>
  <c r="DI79" i="6"/>
  <c r="DH79" i="6"/>
  <c r="DG79" i="6"/>
  <c r="DF79" i="6"/>
  <c r="DE79" i="6"/>
  <c r="DD79" i="6"/>
  <c r="DC79" i="6"/>
  <c r="DB79" i="6"/>
  <c r="DA79" i="6"/>
  <c r="CZ79" i="6"/>
  <c r="CY79" i="6"/>
  <c r="CX79" i="6"/>
  <c r="CW79" i="6"/>
  <c r="CV79" i="6"/>
  <c r="CU79" i="6"/>
  <c r="CT79" i="6"/>
  <c r="CR79" i="6"/>
  <c r="BW79" i="6"/>
  <c r="BS79" i="6"/>
  <c r="BR79" i="6"/>
  <c r="BQ79" i="6"/>
  <c r="BP79" i="6"/>
  <c r="BN79" i="6"/>
  <c r="BM79" i="6"/>
  <c r="BL79" i="6"/>
  <c r="BK79" i="6"/>
  <c r="BJ79" i="6"/>
  <c r="BI79" i="6"/>
  <c r="BH79" i="6"/>
  <c r="BG79" i="6"/>
  <c r="BF79" i="6"/>
  <c r="BE79" i="6"/>
  <c r="BD79" i="6"/>
  <c r="BC79" i="6"/>
  <c r="BB79" i="6"/>
  <c r="AZ79" i="6"/>
  <c r="AS79" i="6"/>
  <c r="BO79" i="6" s="1"/>
  <c r="AE79" i="6"/>
  <c r="BA79" i="6" s="1"/>
  <c r="G79" i="6"/>
  <c r="DK78" i="6"/>
  <c r="DJ78" i="6"/>
  <c r="DI78" i="6"/>
  <c r="DH78" i="6"/>
  <c r="DG78" i="6"/>
  <c r="DF78" i="6"/>
  <c r="DE78" i="6"/>
  <c r="DD78" i="6"/>
  <c r="DC78" i="6"/>
  <c r="DB78" i="6"/>
  <c r="DA78" i="6"/>
  <c r="CZ78" i="6"/>
  <c r="CY78" i="6"/>
  <c r="CX78" i="6"/>
  <c r="CW78" i="6"/>
  <c r="CV78" i="6"/>
  <c r="CU78" i="6"/>
  <c r="CT78" i="6"/>
  <c r="CS78" i="6"/>
  <c r="BV78" i="6"/>
  <c r="CR78" i="6" s="1"/>
  <c r="BS78" i="6"/>
  <c r="BR78" i="6"/>
  <c r="BQ78" i="6"/>
  <c r="BP78" i="6"/>
  <c r="BO78" i="6"/>
  <c r="BN78" i="6"/>
  <c r="BM78" i="6"/>
  <c r="BL78" i="6"/>
  <c r="BK78" i="6"/>
  <c r="BJ78" i="6"/>
  <c r="BI78" i="6"/>
  <c r="BH78" i="6"/>
  <c r="BG78" i="6"/>
  <c r="BF78" i="6"/>
  <c r="BE78" i="6"/>
  <c r="BD78" i="6"/>
  <c r="BC78" i="6"/>
  <c r="BB78" i="6"/>
  <c r="BA78" i="6"/>
  <c r="AD78" i="6"/>
  <c r="G78" i="6"/>
  <c r="DK77" i="6"/>
  <c r="DJ77" i="6"/>
  <c r="DI77" i="6"/>
  <c r="DH77" i="6"/>
  <c r="DG77" i="6"/>
  <c r="DF77" i="6"/>
  <c r="DE77" i="6"/>
  <c r="DD77" i="6"/>
  <c r="DC77" i="6"/>
  <c r="DB77" i="6"/>
  <c r="DA77" i="6"/>
  <c r="CZ77" i="6"/>
  <c r="CY77" i="6"/>
  <c r="CX77" i="6"/>
  <c r="CW77" i="6"/>
  <c r="CV77" i="6"/>
  <c r="CU77" i="6"/>
  <c r="CT77" i="6"/>
  <c r="CS77" i="6"/>
  <c r="CR77" i="6"/>
  <c r="BU77" i="6"/>
  <c r="BS77" i="6"/>
  <c r="BR77" i="6"/>
  <c r="BQ77" i="6"/>
  <c r="BP77" i="6"/>
  <c r="BO77" i="6"/>
  <c r="BN77" i="6"/>
  <c r="BM77" i="6"/>
  <c r="BL77" i="6"/>
  <c r="BK77" i="6"/>
  <c r="BJ77" i="6"/>
  <c r="BI77" i="6"/>
  <c r="BH77" i="6"/>
  <c r="BG77" i="6"/>
  <c r="BF77" i="6"/>
  <c r="BE77" i="6"/>
  <c r="BD77" i="6"/>
  <c r="BC77" i="6"/>
  <c r="BB77" i="6"/>
  <c r="BA77" i="6"/>
  <c r="AZ77" i="6"/>
  <c r="AC77" i="6"/>
  <c r="G77" i="6"/>
  <c r="DK76" i="6"/>
  <c r="DJ76" i="6"/>
  <c r="DI76" i="6"/>
  <c r="DH76" i="6"/>
  <c r="DF76" i="6"/>
  <c r="DE76" i="6"/>
  <c r="DD76" i="6"/>
  <c r="DC76" i="6"/>
  <c r="DB76" i="6"/>
  <c r="DA76" i="6"/>
  <c r="CZ76" i="6"/>
  <c r="CY76" i="6"/>
  <c r="CX76" i="6"/>
  <c r="CW76" i="6"/>
  <c r="CV76" i="6"/>
  <c r="CU76" i="6"/>
  <c r="CT76" i="6"/>
  <c r="CS76" i="6"/>
  <c r="CR76" i="6"/>
  <c r="CK76" i="6"/>
  <c r="BS76" i="6"/>
  <c r="BR76" i="6"/>
  <c r="BQ76" i="6"/>
  <c r="BP76" i="6"/>
  <c r="BN76" i="6"/>
  <c r="BM76" i="6"/>
  <c r="BL76" i="6"/>
  <c r="BK76" i="6"/>
  <c r="BJ76" i="6"/>
  <c r="BI76" i="6"/>
  <c r="BH76" i="6"/>
  <c r="BG76" i="6"/>
  <c r="BF76" i="6"/>
  <c r="BE76" i="6"/>
  <c r="BD76" i="6"/>
  <c r="BC76" i="6"/>
  <c r="BB76" i="6"/>
  <c r="BA76" i="6"/>
  <c r="AS76" i="6"/>
  <c r="AD76" i="6"/>
  <c r="G76" i="6"/>
  <c r="DK75" i="6"/>
  <c r="DJ75" i="6"/>
  <c r="DI75" i="6"/>
  <c r="DH75" i="6"/>
  <c r="DG75" i="6"/>
  <c r="DF75" i="6"/>
  <c r="DE75" i="6"/>
  <c r="DD75" i="6"/>
  <c r="DC75" i="6"/>
  <c r="DB75" i="6"/>
  <c r="DA75" i="6"/>
  <c r="CZ75" i="6"/>
  <c r="CY75" i="6"/>
  <c r="CX75" i="6"/>
  <c r="CW75" i="6"/>
  <c r="CV75" i="6"/>
  <c r="CU75" i="6"/>
  <c r="CT75" i="6"/>
  <c r="CS75" i="6"/>
  <c r="BV75" i="6"/>
  <c r="CR75" i="6" s="1"/>
  <c r="BS75" i="6"/>
  <c r="BR75" i="6"/>
  <c r="BQ75" i="6"/>
  <c r="BP75" i="6"/>
  <c r="BO75" i="6"/>
  <c r="BN75" i="6"/>
  <c r="BM75" i="6"/>
  <c r="BL75" i="6"/>
  <c r="BK75" i="6"/>
  <c r="BJ75" i="6"/>
  <c r="BI75" i="6"/>
  <c r="BH75" i="6"/>
  <c r="BG75" i="6"/>
  <c r="BF75" i="6"/>
  <c r="BE75" i="6"/>
  <c r="BD75" i="6"/>
  <c r="BC75" i="6"/>
  <c r="BB75" i="6"/>
  <c r="BA75" i="6"/>
  <c r="AD75" i="6"/>
  <c r="G75" i="6"/>
  <c r="DK74" i="6"/>
  <c r="DJ74" i="6"/>
  <c r="DI74" i="6"/>
  <c r="DH74" i="6"/>
  <c r="DG74" i="6"/>
  <c r="DF74" i="6"/>
  <c r="DE74" i="6"/>
  <c r="DD74" i="6"/>
  <c r="DC74" i="6"/>
  <c r="DB74" i="6"/>
  <c r="DA74" i="6"/>
  <c r="CZ74" i="6"/>
  <c r="CY74" i="6"/>
  <c r="CX74" i="6"/>
  <c r="CW74" i="6"/>
  <c r="CV74" i="6"/>
  <c r="CU74" i="6"/>
  <c r="CT74" i="6"/>
  <c r="CS74" i="6"/>
  <c r="BV74" i="6"/>
  <c r="BU74" i="6" s="1"/>
  <c r="BT74" i="6" s="1"/>
  <c r="CP74" i="6" s="1"/>
  <c r="BS74" i="6"/>
  <c r="BR74" i="6"/>
  <c r="BQ74" i="6"/>
  <c r="BP74" i="6"/>
  <c r="BO74" i="6"/>
  <c r="BN74" i="6"/>
  <c r="BM74" i="6"/>
  <c r="BL74" i="6"/>
  <c r="BK74" i="6"/>
  <c r="BJ74" i="6"/>
  <c r="BI74" i="6"/>
  <c r="BH74" i="6"/>
  <c r="BG74" i="6"/>
  <c r="BF74" i="6"/>
  <c r="BE74" i="6"/>
  <c r="BD74" i="6"/>
  <c r="BC74" i="6"/>
  <c r="BB74" i="6"/>
  <c r="BA74" i="6"/>
  <c r="AD74" i="6"/>
  <c r="AC74" i="6" s="1"/>
  <c r="G74" i="6"/>
  <c r="CN73" i="6"/>
  <c r="CM73" i="6"/>
  <c r="CK73" i="6"/>
  <c r="CI73" i="6"/>
  <c r="CH73" i="6"/>
  <c r="CG73" i="6"/>
  <c r="CF73" i="6"/>
  <c r="CE73" i="6"/>
  <c r="CD73" i="6"/>
  <c r="CC73" i="6"/>
  <c r="CB73" i="6"/>
  <c r="CA73" i="6"/>
  <c r="BZ73" i="6"/>
  <c r="BY73" i="6"/>
  <c r="BX73" i="6"/>
  <c r="BV73" i="6"/>
  <c r="AV73" i="6"/>
  <c r="AU73" i="6"/>
  <c r="AT73" i="6"/>
  <c r="AS73" i="6"/>
  <c r="AQ73" i="6"/>
  <c r="AP73" i="6"/>
  <c r="AO73" i="6"/>
  <c r="AN73" i="6"/>
  <c r="AM73" i="6"/>
  <c r="AL73" i="6"/>
  <c r="AK73" i="6"/>
  <c r="AJ73" i="6"/>
  <c r="AI73" i="6"/>
  <c r="AH73" i="6"/>
  <c r="AG73" i="6"/>
  <c r="AF73" i="6"/>
  <c r="AD73" i="6"/>
  <c r="AA73" i="6"/>
  <c r="Z73" i="6"/>
  <c r="Y73" i="6"/>
  <c r="X73" i="6"/>
  <c r="W73" i="6"/>
  <c r="V73" i="6"/>
  <c r="U73" i="6"/>
  <c r="T73" i="6"/>
  <c r="R73" i="6"/>
  <c r="Q73" i="6"/>
  <c r="P73" i="6"/>
  <c r="O73" i="6"/>
  <c r="M73" i="6"/>
  <c r="L73" i="6"/>
  <c r="K73" i="6"/>
  <c r="J73" i="6"/>
  <c r="I73" i="6"/>
  <c r="H73" i="6"/>
  <c r="DK72" i="6"/>
  <c r="DJ72" i="6"/>
  <c r="DI72" i="6"/>
  <c r="DH72" i="6"/>
  <c r="DG72" i="6"/>
  <c r="DF72" i="6"/>
  <c r="DE72" i="6"/>
  <c r="DD72" i="6"/>
  <c r="DC72" i="6"/>
  <c r="DB72" i="6"/>
  <c r="DA72" i="6"/>
  <c r="CZ72" i="6"/>
  <c r="CY72" i="6"/>
  <c r="CX72" i="6"/>
  <c r="CW72" i="6"/>
  <c r="CV72" i="6"/>
  <c r="CU72" i="6"/>
  <c r="CT72" i="6"/>
  <c r="CS72" i="6"/>
  <c r="CR72" i="6"/>
  <c r="BU72" i="6"/>
  <c r="BS72" i="6"/>
  <c r="BR72" i="6"/>
  <c r="BQ72" i="6"/>
  <c r="BP72" i="6"/>
  <c r="BO72" i="6"/>
  <c r="BN72" i="6"/>
  <c r="BM72" i="6"/>
  <c r="BL72" i="6"/>
  <c r="BK72" i="6"/>
  <c r="BJ72" i="6"/>
  <c r="BI72" i="6"/>
  <c r="BH72" i="6"/>
  <c r="BG72" i="6"/>
  <c r="BF72" i="6"/>
  <c r="BE72" i="6"/>
  <c r="BD72" i="6"/>
  <c r="BC72" i="6"/>
  <c r="BB72" i="6"/>
  <c r="BA72" i="6"/>
  <c r="AZ72" i="6"/>
  <c r="AC72" i="6"/>
  <c r="G72" i="6"/>
  <c r="AB72" i="6" s="1"/>
  <c r="AX72" i="6" s="1"/>
  <c r="DK71" i="6"/>
  <c r="DJ71" i="6"/>
  <c r="DI71" i="6"/>
  <c r="DH71" i="6"/>
  <c r="DG71" i="6"/>
  <c r="DF71" i="6"/>
  <c r="DE71" i="6"/>
  <c r="DD71" i="6"/>
  <c r="DC71" i="6"/>
  <c r="DB71" i="6"/>
  <c r="DA71" i="6"/>
  <c r="CZ71" i="6"/>
  <c r="CY71" i="6"/>
  <c r="CX71" i="6"/>
  <c r="CW71" i="6"/>
  <c r="CV71" i="6"/>
  <c r="CU71" i="6"/>
  <c r="CT71" i="6"/>
  <c r="CR71" i="6"/>
  <c r="BW71" i="6"/>
  <c r="BU71" i="6" s="1"/>
  <c r="BS71" i="6"/>
  <c r="BR71" i="6"/>
  <c r="BQ71" i="6"/>
  <c r="BP71" i="6"/>
  <c r="BO71" i="6"/>
  <c r="BN71" i="6"/>
  <c r="BM71" i="6"/>
  <c r="BL71" i="6"/>
  <c r="BK71" i="6"/>
  <c r="BJ71" i="6"/>
  <c r="BI71" i="6"/>
  <c r="BH71" i="6"/>
  <c r="BG71" i="6"/>
  <c r="BF71" i="6"/>
  <c r="BE71" i="6"/>
  <c r="BD71" i="6"/>
  <c r="BC71" i="6"/>
  <c r="BB71" i="6"/>
  <c r="AZ71" i="6"/>
  <c r="AE71" i="6"/>
  <c r="AC71" i="6" s="1"/>
  <c r="G71" i="6"/>
  <c r="DK70" i="6"/>
  <c r="DJ70" i="6"/>
  <c r="DI70" i="6"/>
  <c r="DH70" i="6"/>
  <c r="DG70" i="6"/>
  <c r="DF70" i="6"/>
  <c r="DE70" i="6"/>
  <c r="DD70" i="6"/>
  <c r="DC70" i="6"/>
  <c r="DB70" i="6"/>
  <c r="DA70" i="6"/>
  <c r="CZ70" i="6"/>
  <c r="CY70" i="6"/>
  <c r="CX70" i="6"/>
  <c r="CW70" i="6"/>
  <c r="CV70" i="6"/>
  <c r="CU70" i="6"/>
  <c r="CT70" i="6"/>
  <c r="CS70" i="6"/>
  <c r="CR70" i="6"/>
  <c r="BU70" i="6"/>
  <c r="BT70" i="6" s="1"/>
  <c r="CP70" i="6" s="1"/>
  <c r="BS70" i="6"/>
  <c r="BR70" i="6"/>
  <c r="BQ70" i="6"/>
  <c r="BP70" i="6"/>
  <c r="BO70" i="6"/>
  <c r="BN70" i="6"/>
  <c r="BM70" i="6"/>
  <c r="BL70" i="6"/>
  <c r="BK70" i="6"/>
  <c r="BJ70" i="6"/>
  <c r="BI70" i="6"/>
  <c r="BH70" i="6"/>
  <c r="BG70" i="6"/>
  <c r="BF70" i="6"/>
  <c r="BE70" i="6"/>
  <c r="BD70" i="6"/>
  <c r="BC70" i="6"/>
  <c r="BB70" i="6"/>
  <c r="BA70" i="6"/>
  <c r="AZ70" i="6"/>
  <c r="AC70" i="6"/>
  <c r="G70" i="6"/>
  <c r="DK69" i="6"/>
  <c r="DJ69" i="6"/>
  <c r="DI69" i="6"/>
  <c r="DH69" i="6"/>
  <c r="DG69" i="6"/>
  <c r="DF69" i="6"/>
  <c r="DE69" i="6"/>
  <c r="DD69" i="6"/>
  <c r="DC69" i="6"/>
  <c r="DB69" i="6"/>
  <c r="DA69" i="6"/>
  <c r="CZ69" i="6"/>
  <c r="CY69" i="6"/>
  <c r="CX69" i="6"/>
  <c r="CW69" i="6"/>
  <c r="CV69" i="6"/>
  <c r="CU69" i="6"/>
  <c r="CT69" i="6"/>
  <c r="CS69" i="6"/>
  <c r="CR69" i="6"/>
  <c r="BU69" i="6"/>
  <c r="BT69" i="6"/>
  <c r="CP69" i="6" s="1"/>
  <c r="BS69" i="6"/>
  <c r="BR69" i="6"/>
  <c r="BQ69" i="6"/>
  <c r="BP69" i="6"/>
  <c r="BO69" i="6"/>
  <c r="BN69" i="6"/>
  <c r="BM69" i="6"/>
  <c r="BL69" i="6"/>
  <c r="BK69" i="6"/>
  <c r="BJ69" i="6"/>
  <c r="BI69" i="6"/>
  <c r="BH69" i="6"/>
  <c r="BG69" i="6"/>
  <c r="BF69" i="6"/>
  <c r="BE69" i="6"/>
  <c r="BD69" i="6"/>
  <c r="BC69" i="6"/>
  <c r="BB69" i="6"/>
  <c r="BA69" i="6"/>
  <c r="AZ69" i="6"/>
  <c r="AC69" i="6"/>
  <c r="AB69" i="6" s="1"/>
  <c r="AX69" i="6" s="1"/>
  <c r="G69" i="6"/>
  <c r="DK68" i="6"/>
  <c r="DJ68" i="6"/>
  <c r="DI68" i="6"/>
  <c r="DH68" i="6"/>
  <c r="DG68" i="6"/>
  <c r="DF68" i="6"/>
  <c r="DE68" i="6"/>
  <c r="DD68" i="6"/>
  <c r="DC68" i="6"/>
  <c r="DB68" i="6"/>
  <c r="DA68" i="6"/>
  <c r="CZ68" i="6"/>
  <c r="CY68" i="6"/>
  <c r="CX68" i="6"/>
  <c r="CW68" i="6"/>
  <c r="CV68" i="6"/>
  <c r="CU68" i="6"/>
  <c r="CT68" i="6"/>
  <c r="CS68" i="6"/>
  <c r="CR68" i="6"/>
  <c r="BU68" i="6"/>
  <c r="BT68" i="6" s="1"/>
  <c r="CP68" i="6" s="1"/>
  <c r="BS68" i="6"/>
  <c r="BR68" i="6"/>
  <c r="BQ68" i="6"/>
  <c r="BP68" i="6"/>
  <c r="BO68" i="6"/>
  <c r="BN68" i="6"/>
  <c r="BM68" i="6"/>
  <c r="BL68" i="6"/>
  <c r="BK68" i="6"/>
  <c r="BJ68" i="6"/>
  <c r="BI68" i="6"/>
  <c r="BH68" i="6"/>
  <c r="BG68" i="6"/>
  <c r="BF68" i="6"/>
  <c r="BE68" i="6"/>
  <c r="BD68" i="6"/>
  <c r="BC68" i="6"/>
  <c r="BB68" i="6"/>
  <c r="BA68" i="6"/>
  <c r="AZ68" i="6"/>
  <c r="AC68" i="6"/>
  <c r="G68" i="6"/>
  <c r="DK67" i="6"/>
  <c r="DJ67" i="6"/>
  <c r="DI67" i="6"/>
  <c r="DH67" i="6"/>
  <c r="DG67" i="6"/>
  <c r="DF67" i="6"/>
  <c r="DE67" i="6"/>
  <c r="DD67" i="6"/>
  <c r="DC67" i="6"/>
  <c r="DB67" i="6"/>
  <c r="DA67" i="6"/>
  <c r="CZ67" i="6"/>
  <c r="CY67" i="6"/>
  <c r="CX67" i="6"/>
  <c r="CW67" i="6"/>
  <c r="CV67" i="6"/>
  <c r="CU67" i="6"/>
  <c r="CT67" i="6"/>
  <c r="CS67" i="6"/>
  <c r="CR67" i="6"/>
  <c r="BU67" i="6"/>
  <c r="BS67" i="6"/>
  <c r="BR67" i="6"/>
  <c r="BQ67" i="6"/>
  <c r="BP67" i="6"/>
  <c r="BO67" i="6"/>
  <c r="BN67" i="6"/>
  <c r="BM67" i="6"/>
  <c r="BL67" i="6"/>
  <c r="BK67" i="6"/>
  <c r="BJ67" i="6"/>
  <c r="BI67" i="6"/>
  <c r="BH67" i="6"/>
  <c r="BG67" i="6"/>
  <c r="BF67" i="6"/>
  <c r="BE67" i="6"/>
  <c r="BD67" i="6"/>
  <c r="BC67" i="6"/>
  <c r="BB67" i="6"/>
  <c r="BA67" i="6"/>
  <c r="AZ67" i="6"/>
  <c r="AC67" i="6"/>
  <c r="G67" i="6"/>
  <c r="DK66" i="6"/>
  <c r="DJ66" i="6"/>
  <c r="DI66" i="6"/>
  <c r="DH66" i="6"/>
  <c r="DG66" i="6"/>
  <c r="DF66" i="6"/>
  <c r="DE66" i="6"/>
  <c r="DD66" i="6"/>
  <c r="DC66" i="6"/>
  <c r="DB66" i="6"/>
  <c r="DA66" i="6"/>
  <c r="CZ66" i="6"/>
  <c r="CY66" i="6"/>
  <c r="CX66" i="6"/>
  <c r="CW66" i="6"/>
  <c r="CV66" i="6"/>
  <c r="CU66" i="6"/>
  <c r="CT66" i="6"/>
  <c r="CR66" i="6"/>
  <c r="BW66" i="6"/>
  <c r="CS66" i="6" s="1"/>
  <c r="BS66" i="6"/>
  <c r="BR66" i="6"/>
  <c r="BQ66" i="6"/>
  <c r="BP66" i="6"/>
  <c r="BO66" i="6"/>
  <c r="BN66" i="6"/>
  <c r="BM66" i="6"/>
  <c r="BL66" i="6"/>
  <c r="BK66" i="6"/>
  <c r="BJ66" i="6"/>
  <c r="BI66" i="6"/>
  <c r="BH66" i="6"/>
  <c r="BG66" i="6"/>
  <c r="BF66" i="6"/>
  <c r="BE66" i="6"/>
  <c r="BD66" i="6"/>
  <c r="BC66" i="6"/>
  <c r="BB66" i="6"/>
  <c r="AZ66" i="6"/>
  <c r="AE66" i="6"/>
  <c r="G66" i="6"/>
  <c r="DK65" i="6"/>
  <c r="DJ65" i="6"/>
  <c r="DI65" i="6"/>
  <c r="DH65" i="6"/>
  <c r="DG65" i="6"/>
  <c r="DF65" i="6"/>
  <c r="DE65" i="6"/>
  <c r="DD65" i="6"/>
  <c r="DC65" i="6"/>
  <c r="DB65" i="6"/>
  <c r="DA65" i="6"/>
  <c r="CZ65" i="6"/>
  <c r="CY65" i="6"/>
  <c r="CX65" i="6"/>
  <c r="CW65" i="6"/>
  <c r="CV65" i="6"/>
  <c r="CU65" i="6"/>
  <c r="CT65" i="6"/>
  <c r="CS65" i="6"/>
  <c r="CR65" i="6"/>
  <c r="BU65" i="6"/>
  <c r="BT65" i="6" s="1"/>
  <c r="CP65" i="6" s="1"/>
  <c r="BS65" i="6"/>
  <c r="BR65" i="6"/>
  <c r="BQ65" i="6"/>
  <c r="BP65" i="6"/>
  <c r="BO65" i="6"/>
  <c r="BN65" i="6"/>
  <c r="BM65" i="6"/>
  <c r="BL65" i="6"/>
  <c r="BK65" i="6"/>
  <c r="BJ65" i="6"/>
  <c r="BI65" i="6"/>
  <c r="BH65" i="6"/>
  <c r="BG65" i="6"/>
  <c r="BF65" i="6"/>
  <c r="BE65" i="6"/>
  <c r="BD65" i="6"/>
  <c r="BC65" i="6"/>
  <c r="BB65" i="6"/>
  <c r="BA65" i="6"/>
  <c r="AZ65" i="6"/>
  <c r="AC65" i="6"/>
  <c r="G65" i="6"/>
  <c r="DK64" i="6"/>
  <c r="DJ64" i="6"/>
  <c r="DI64" i="6"/>
  <c r="DH64" i="6"/>
  <c r="DG64" i="6"/>
  <c r="DF64" i="6"/>
  <c r="DE64" i="6"/>
  <c r="DD64" i="6"/>
  <c r="DC64" i="6"/>
  <c r="DB64" i="6"/>
  <c r="DA64" i="6"/>
  <c r="CZ64" i="6"/>
  <c r="CY64" i="6"/>
  <c r="CX64" i="6"/>
  <c r="CW64" i="6"/>
  <c r="CV64" i="6"/>
  <c r="CU64" i="6"/>
  <c r="CT64" i="6"/>
  <c r="CS64" i="6"/>
  <c r="CR64" i="6"/>
  <c r="BU64" i="6"/>
  <c r="BS64" i="6"/>
  <c r="BR64" i="6"/>
  <c r="BQ64" i="6"/>
  <c r="BP64" i="6"/>
  <c r="BO64" i="6"/>
  <c r="BN64" i="6"/>
  <c r="BM64" i="6"/>
  <c r="BL64" i="6"/>
  <c r="BK64" i="6"/>
  <c r="BJ64" i="6"/>
  <c r="BI64" i="6"/>
  <c r="BH64" i="6"/>
  <c r="BG64" i="6"/>
  <c r="BF64" i="6"/>
  <c r="BE64" i="6"/>
  <c r="BD64" i="6"/>
  <c r="BC64" i="6"/>
  <c r="BB64" i="6"/>
  <c r="BA64" i="6"/>
  <c r="AZ64" i="6"/>
  <c r="AC64" i="6"/>
  <c r="G64" i="6"/>
  <c r="DK63" i="6"/>
  <c r="DJ63" i="6"/>
  <c r="DI63" i="6"/>
  <c r="DH63" i="6"/>
  <c r="DG63" i="6"/>
  <c r="DF63" i="6"/>
  <c r="DE63" i="6"/>
  <c r="DD63" i="6"/>
  <c r="DC63" i="6"/>
  <c r="DB63" i="6"/>
  <c r="DA63" i="6"/>
  <c r="CZ63" i="6"/>
  <c r="CY63" i="6"/>
  <c r="CX63" i="6"/>
  <c r="CW63" i="6"/>
  <c r="CV63" i="6"/>
  <c r="CU63" i="6"/>
  <c r="CT63" i="6"/>
  <c r="CR63" i="6"/>
  <c r="BW63" i="6"/>
  <c r="CS63" i="6" s="1"/>
  <c r="BS63" i="6"/>
  <c r="BR63" i="6"/>
  <c r="BQ63" i="6"/>
  <c r="BP63" i="6"/>
  <c r="BO63" i="6"/>
  <c r="BN63" i="6"/>
  <c r="BM63" i="6"/>
  <c r="BL63" i="6"/>
  <c r="BK63" i="6"/>
  <c r="BJ63" i="6"/>
  <c r="BI63" i="6"/>
  <c r="BH63" i="6"/>
  <c r="BG63" i="6"/>
  <c r="BF63" i="6"/>
  <c r="BE63" i="6"/>
  <c r="BD63" i="6"/>
  <c r="BC63" i="6"/>
  <c r="BB63" i="6"/>
  <c r="AZ63" i="6"/>
  <c r="AE63" i="6"/>
  <c r="G63" i="6"/>
  <c r="DJ62" i="6"/>
  <c r="DI62" i="6"/>
  <c r="DH62" i="6"/>
  <c r="DG62" i="6"/>
  <c r="DE62" i="6"/>
  <c r="DD62" i="6"/>
  <c r="DC62" i="6"/>
  <c r="DB62" i="6"/>
  <c r="DA62" i="6"/>
  <c r="CZ62" i="6"/>
  <c r="CY62" i="6"/>
  <c r="CX62" i="6"/>
  <c r="CW62" i="6"/>
  <c r="CV62" i="6"/>
  <c r="CU62" i="6"/>
  <c r="CT62" i="6"/>
  <c r="CS62" i="6"/>
  <c r="CR62" i="6"/>
  <c r="CJ62" i="6"/>
  <c r="CO62" i="6" s="1"/>
  <c r="DK62" i="6" s="1"/>
  <c r="BR62" i="6"/>
  <c r="BQ62" i="6"/>
  <c r="BP62" i="6"/>
  <c r="BO62" i="6"/>
  <c r="BM62" i="6"/>
  <c r="BL62" i="6"/>
  <c r="BK62" i="6"/>
  <c r="BJ62" i="6"/>
  <c r="BI62" i="6"/>
  <c r="BH62" i="6"/>
  <c r="BG62" i="6"/>
  <c r="BF62" i="6"/>
  <c r="BE62" i="6"/>
  <c r="BD62" i="6"/>
  <c r="BC62" i="6"/>
  <c r="BB62" i="6"/>
  <c r="BA62" i="6"/>
  <c r="AZ62" i="6"/>
  <c r="AW62" i="6"/>
  <c r="BS62" i="6" s="1"/>
  <c r="AR62" i="6"/>
  <c r="BN62" i="6" s="1"/>
  <c r="AA62" i="6"/>
  <c r="AA114" i="6" s="1"/>
  <c r="G62" i="6"/>
  <c r="DK61" i="6"/>
  <c r="DJ61" i="6"/>
  <c r="DI61" i="6"/>
  <c r="DH61" i="6"/>
  <c r="DG61" i="6"/>
  <c r="DF61" i="6"/>
  <c r="DE61" i="6"/>
  <c r="DD61" i="6"/>
  <c r="DC61" i="6"/>
  <c r="DB61" i="6"/>
  <c r="DA61" i="6"/>
  <c r="CZ61" i="6"/>
  <c r="CY61" i="6"/>
  <c r="CX61" i="6"/>
  <c r="CW61" i="6"/>
  <c r="CV61" i="6"/>
  <c r="CU61" i="6"/>
  <c r="CT61" i="6"/>
  <c r="CS61" i="6"/>
  <c r="CR61" i="6"/>
  <c r="BU61" i="6"/>
  <c r="BT61" i="6" s="1"/>
  <c r="CP61" i="6" s="1"/>
  <c r="BS61" i="6"/>
  <c r="BR61" i="6"/>
  <c r="BQ61" i="6"/>
  <c r="BP61" i="6"/>
  <c r="BO61" i="6"/>
  <c r="BN61" i="6"/>
  <c r="BM61" i="6"/>
  <c r="BL61" i="6"/>
  <c r="BK61" i="6"/>
  <c r="BJ61" i="6"/>
  <c r="BI61" i="6"/>
  <c r="BH61" i="6"/>
  <c r="BG61" i="6"/>
  <c r="BF61" i="6"/>
  <c r="BE61" i="6"/>
  <c r="BD61" i="6"/>
  <c r="BC61" i="6"/>
  <c r="BB61" i="6"/>
  <c r="BA61" i="6"/>
  <c r="AZ61" i="6"/>
  <c r="AC61" i="6"/>
  <c r="G61" i="6"/>
  <c r="DK60" i="6"/>
  <c r="DJ60" i="6"/>
  <c r="DI60" i="6"/>
  <c r="DH60" i="6"/>
  <c r="DG60" i="6"/>
  <c r="DE60" i="6"/>
  <c r="DD60" i="6"/>
  <c r="DC60" i="6"/>
  <c r="DB60" i="6"/>
  <c r="DA60" i="6"/>
  <c r="CZ60" i="6"/>
  <c r="CY60" i="6"/>
  <c r="CX60" i="6"/>
  <c r="CW60" i="6"/>
  <c r="CV60" i="6"/>
  <c r="CU60" i="6"/>
  <c r="CT60" i="6"/>
  <c r="CS60" i="6"/>
  <c r="CR60" i="6"/>
  <c r="CJ60" i="6"/>
  <c r="BS60" i="6"/>
  <c r="BR60" i="6"/>
  <c r="BQ60" i="6"/>
  <c r="BP60" i="6"/>
  <c r="BO60" i="6"/>
  <c r="BM60" i="6"/>
  <c r="BL60" i="6"/>
  <c r="BK60" i="6"/>
  <c r="BJ60" i="6"/>
  <c r="BI60" i="6"/>
  <c r="BH60" i="6"/>
  <c r="BG60" i="6"/>
  <c r="BF60" i="6"/>
  <c r="BE60" i="6"/>
  <c r="BD60" i="6"/>
  <c r="BC60" i="6"/>
  <c r="BB60" i="6"/>
  <c r="BA60" i="6"/>
  <c r="AZ60" i="6"/>
  <c r="AR60" i="6"/>
  <c r="BN60" i="6" s="1"/>
  <c r="G60" i="6"/>
  <c r="DJ59" i="6"/>
  <c r="DI59" i="6"/>
  <c r="DH59" i="6"/>
  <c r="DG59" i="6"/>
  <c r="DE59" i="6"/>
  <c r="DD59" i="6"/>
  <c r="DC59" i="6"/>
  <c r="DB59" i="6"/>
  <c r="DA59" i="6"/>
  <c r="CZ59" i="6"/>
  <c r="CY59" i="6"/>
  <c r="CX59" i="6"/>
  <c r="CW59" i="6"/>
  <c r="CV59" i="6"/>
  <c r="CU59" i="6"/>
  <c r="CT59" i="6"/>
  <c r="CS59" i="6"/>
  <c r="CR59" i="6"/>
  <c r="CO59" i="6"/>
  <c r="CJ59" i="6"/>
  <c r="DF59" i="6" s="1"/>
  <c r="BR59" i="6"/>
  <c r="BQ59" i="6"/>
  <c r="BP59" i="6"/>
  <c r="BO59" i="6"/>
  <c r="BM59" i="6"/>
  <c r="BL59" i="6"/>
  <c r="BK59" i="6"/>
  <c r="BJ59" i="6"/>
  <c r="BI59" i="6"/>
  <c r="BH59" i="6"/>
  <c r="BG59" i="6"/>
  <c r="BF59" i="6"/>
  <c r="BE59" i="6"/>
  <c r="BD59" i="6"/>
  <c r="BC59" i="6"/>
  <c r="BB59" i="6"/>
  <c r="BA59" i="6"/>
  <c r="AZ59" i="6"/>
  <c r="AW59" i="6"/>
  <c r="BS59" i="6" s="1"/>
  <c r="AR59" i="6"/>
  <c r="G59" i="6"/>
  <c r="DK58" i="6"/>
  <c r="DJ58" i="6"/>
  <c r="DI58" i="6"/>
  <c r="DH58" i="6"/>
  <c r="DG58" i="6"/>
  <c r="DF58" i="6"/>
  <c r="DE58" i="6"/>
  <c r="DD58" i="6"/>
  <c r="DB58" i="6"/>
  <c r="DA58" i="6"/>
  <c r="CZ58" i="6"/>
  <c r="CY58" i="6"/>
  <c r="CX58" i="6"/>
  <c r="CW58" i="6"/>
  <c r="CV58" i="6"/>
  <c r="CU58" i="6"/>
  <c r="CT58" i="6"/>
  <c r="CS58" i="6"/>
  <c r="CR58" i="6"/>
  <c r="BU58" i="6"/>
  <c r="BS58" i="6"/>
  <c r="BR58" i="6"/>
  <c r="BQ58" i="6"/>
  <c r="BP58" i="6"/>
  <c r="BO58" i="6"/>
  <c r="BN58" i="6"/>
  <c r="BM58" i="6"/>
  <c r="BL58" i="6"/>
  <c r="BJ58" i="6"/>
  <c r="BI58" i="6"/>
  <c r="BH58" i="6"/>
  <c r="BG58" i="6"/>
  <c r="BF58" i="6"/>
  <c r="BE58" i="6"/>
  <c r="BD58" i="6"/>
  <c r="BC58" i="6"/>
  <c r="BB58" i="6"/>
  <c r="BA58" i="6"/>
  <c r="AZ58" i="6"/>
  <c r="AC58" i="6"/>
  <c r="S58" i="6"/>
  <c r="DC58" i="6" s="1"/>
  <c r="DK57" i="6"/>
  <c r="DJ57" i="6"/>
  <c r="DI57" i="6"/>
  <c r="DH57" i="6"/>
  <c r="DG57" i="6"/>
  <c r="DF57" i="6"/>
  <c r="DE57" i="6"/>
  <c r="DD57" i="6"/>
  <c r="DC57" i="6"/>
  <c r="DB57" i="6"/>
  <c r="DA57" i="6"/>
  <c r="CZ57" i="6"/>
  <c r="CY57" i="6"/>
  <c r="CX57" i="6"/>
  <c r="CW57" i="6"/>
  <c r="CV57" i="6"/>
  <c r="CU57" i="6"/>
  <c r="CT57" i="6"/>
  <c r="CS57" i="6"/>
  <c r="CR57" i="6"/>
  <c r="BU57" i="6"/>
  <c r="BT57" i="6"/>
  <c r="CP57" i="6" s="1"/>
  <c r="BS57" i="6"/>
  <c r="BR57" i="6"/>
  <c r="BQ57" i="6"/>
  <c r="BP57" i="6"/>
  <c r="BO57" i="6"/>
  <c r="BM57" i="6"/>
  <c r="BL57" i="6"/>
  <c r="BK57" i="6"/>
  <c r="BJ57" i="6"/>
  <c r="BI57" i="6"/>
  <c r="BH57" i="6"/>
  <c r="BG57" i="6"/>
  <c r="BF57" i="6"/>
  <c r="BE57" i="6"/>
  <c r="BD57" i="6"/>
  <c r="BC57" i="6"/>
  <c r="BB57" i="6"/>
  <c r="BA57" i="6"/>
  <c r="AZ57" i="6"/>
  <c r="AR57" i="6"/>
  <c r="BN57" i="6" s="1"/>
  <c r="G57" i="6"/>
  <c r="DJ56" i="6"/>
  <c r="DI56" i="6"/>
  <c r="DH56" i="6"/>
  <c r="DG56" i="6"/>
  <c r="DF56" i="6"/>
  <c r="DE56" i="6"/>
  <c r="DD56" i="6"/>
  <c r="DC56" i="6"/>
  <c r="DB56" i="6"/>
  <c r="DA56" i="6"/>
  <c r="CZ56" i="6"/>
  <c r="CY56" i="6"/>
  <c r="CX56" i="6"/>
  <c r="CW56" i="6"/>
  <c r="CV56" i="6"/>
  <c r="CU56" i="6"/>
  <c r="CT56" i="6"/>
  <c r="CR56" i="6"/>
  <c r="BW56" i="6"/>
  <c r="CO56" i="6" s="1"/>
  <c r="BS56" i="6"/>
  <c r="BR56" i="6"/>
  <c r="BQ56" i="6"/>
  <c r="BP56" i="6"/>
  <c r="BO56" i="6"/>
  <c r="BM56" i="6"/>
  <c r="BL56" i="6"/>
  <c r="BK56" i="6"/>
  <c r="BJ56" i="6"/>
  <c r="BI56" i="6"/>
  <c r="BH56" i="6"/>
  <c r="BG56" i="6"/>
  <c r="BF56" i="6"/>
  <c r="BE56" i="6"/>
  <c r="BD56" i="6"/>
  <c r="BC56" i="6"/>
  <c r="BB56" i="6"/>
  <c r="BA56" i="6"/>
  <c r="AZ56" i="6"/>
  <c r="AR56" i="6"/>
  <c r="AE56" i="6"/>
  <c r="G56" i="6"/>
  <c r="DK55" i="6"/>
  <c r="DJ55" i="6"/>
  <c r="DI55" i="6"/>
  <c r="DH55" i="6"/>
  <c r="DG55" i="6"/>
  <c r="DF55" i="6"/>
  <c r="DE55" i="6"/>
  <c r="DD55" i="6"/>
  <c r="DC55" i="6"/>
  <c r="DB55" i="6"/>
  <c r="DA55" i="6"/>
  <c r="CZ55" i="6"/>
  <c r="CY55" i="6"/>
  <c r="CX55" i="6"/>
  <c r="CW55" i="6"/>
  <c r="CV55" i="6"/>
  <c r="CU55" i="6"/>
  <c r="CT55" i="6"/>
  <c r="CS55" i="6"/>
  <c r="CR55" i="6"/>
  <c r="BU55" i="6"/>
  <c r="BS55" i="6"/>
  <c r="BR55" i="6"/>
  <c r="BQ55" i="6"/>
  <c r="BP55" i="6"/>
  <c r="BO55" i="6"/>
  <c r="BN55" i="6"/>
  <c r="BM55" i="6"/>
  <c r="BL55" i="6"/>
  <c r="BK55" i="6"/>
  <c r="BJ55" i="6"/>
  <c r="BI55" i="6"/>
  <c r="BH55" i="6"/>
  <c r="BG55" i="6"/>
  <c r="BF55" i="6"/>
  <c r="BE55" i="6"/>
  <c r="BD55" i="6"/>
  <c r="BC55" i="6"/>
  <c r="BB55" i="6"/>
  <c r="BA55" i="6"/>
  <c r="AZ55" i="6"/>
  <c r="AC55" i="6"/>
  <c r="G55" i="6"/>
  <c r="DK54" i="6"/>
  <c r="DJ54" i="6"/>
  <c r="DI54" i="6"/>
  <c r="DH54" i="6"/>
  <c r="DG54" i="6"/>
  <c r="DG73" i="6" s="1"/>
  <c r="DF54" i="6"/>
  <c r="DE54" i="6"/>
  <c r="DD54" i="6"/>
  <c r="DC54" i="6"/>
  <c r="DB54" i="6"/>
  <c r="DA54" i="6"/>
  <c r="CZ54" i="6"/>
  <c r="CY54" i="6"/>
  <c r="CX54" i="6"/>
  <c r="CW54" i="6"/>
  <c r="CV54" i="6"/>
  <c r="CU54" i="6"/>
  <c r="CT54" i="6"/>
  <c r="CS54" i="6"/>
  <c r="CR54" i="6"/>
  <c r="BU54" i="6"/>
  <c r="BS54" i="6"/>
  <c r="BR54" i="6"/>
  <c r="BQ54" i="6"/>
  <c r="BP54" i="6"/>
  <c r="BO54" i="6"/>
  <c r="BN54" i="6"/>
  <c r="BM54" i="6"/>
  <c r="BL54" i="6"/>
  <c r="BK54" i="6"/>
  <c r="BJ54" i="6"/>
  <c r="BI54" i="6"/>
  <c r="BH54" i="6"/>
  <c r="BG54" i="6"/>
  <c r="BF54" i="6"/>
  <c r="BE54" i="6"/>
  <c r="BD54" i="6"/>
  <c r="BC54" i="6"/>
  <c r="BB54" i="6"/>
  <c r="BA54" i="6"/>
  <c r="AZ54" i="6"/>
  <c r="AC54" i="6"/>
  <c r="G54" i="6"/>
  <c r="DJ53" i="6"/>
  <c r="DI53" i="6"/>
  <c r="DH53" i="6"/>
  <c r="DG53" i="6"/>
  <c r="DF53" i="6"/>
  <c r="DE53" i="6"/>
  <c r="DD53" i="6"/>
  <c r="DC53" i="6"/>
  <c r="DB53" i="6"/>
  <c r="DA53" i="6"/>
  <c r="CZ53" i="6"/>
  <c r="CY53" i="6"/>
  <c r="CX53" i="6"/>
  <c r="CW53" i="6"/>
  <c r="CV53" i="6"/>
  <c r="CU53" i="6"/>
  <c r="CT53" i="6"/>
  <c r="CR53" i="6"/>
  <c r="CO53" i="6"/>
  <c r="DK53" i="6" s="1"/>
  <c r="BW53" i="6"/>
  <c r="BR53" i="6"/>
  <c r="BQ53" i="6"/>
  <c r="BP53" i="6"/>
  <c r="BO53" i="6"/>
  <c r="BN53" i="6"/>
  <c r="BM53" i="6"/>
  <c r="BL53" i="6"/>
  <c r="BK53" i="6"/>
  <c r="BJ53" i="6"/>
  <c r="BI53" i="6"/>
  <c r="BH53" i="6"/>
  <c r="BG53" i="6"/>
  <c r="BF53" i="6"/>
  <c r="BE53" i="6"/>
  <c r="BD53" i="6"/>
  <c r="BC53" i="6"/>
  <c r="BB53" i="6"/>
  <c r="AZ53" i="6"/>
  <c r="AW53" i="6"/>
  <c r="AE53" i="6"/>
  <c r="BA53" i="6" s="1"/>
  <c r="G53" i="6"/>
  <c r="CN52" i="6"/>
  <c r="CM52" i="6"/>
  <c r="CL52" i="6"/>
  <c r="CK52" i="6"/>
  <c r="CI52" i="6"/>
  <c r="CH52" i="6"/>
  <c r="CF52" i="6"/>
  <c r="CE52" i="6"/>
  <c r="CD52" i="6"/>
  <c r="CC52" i="6"/>
  <c r="CB52" i="6"/>
  <c r="CA52" i="6"/>
  <c r="BZ52" i="6"/>
  <c r="BY52" i="6"/>
  <c r="BV52" i="6"/>
  <c r="AV52" i="6"/>
  <c r="AU52" i="6"/>
  <c r="AT52" i="6"/>
  <c r="AS52" i="6"/>
  <c r="AQ52" i="6"/>
  <c r="AP52" i="6"/>
  <c r="AN52" i="6"/>
  <c r="AM52" i="6"/>
  <c r="AL52" i="6"/>
  <c r="AK52" i="6"/>
  <c r="AJ52" i="6"/>
  <c r="AI52" i="6"/>
  <c r="AH52" i="6"/>
  <c r="AG52" i="6"/>
  <c r="AD52" i="6"/>
  <c r="AA52" i="6"/>
  <c r="Z52" i="6"/>
  <c r="Y52" i="6"/>
  <c r="X52" i="6"/>
  <c r="W52" i="6"/>
  <c r="V52" i="6"/>
  <c r="U52" i="6"/>
  <c r="T52" i="6"/>
  <c r="R52" i="6"/>
  <c r="Q52" i="6"/>
  <c r="P52" i="6"/>
  <c r="O52" i="6"/>
  <c r="M52" i="6"/>
  <c r="L52" i="6"/>
  <c r="K52" i="6"/>
  <c r="J52" i="6"/>
  <c r="I52" i="6"/>
  <c r="H52" i="6"/>
  <c r="DJ51" i="6"/>
  <c r="DI51" i="6"/>
  <c r="DH51" i="6"/>
  <c r="DG51" i="6"/>
  <c r="DF51" i="6"/>
  <c r="DE51" i="6"/>
  <c r="DD51" i="6"/>
  <c r="DC51" i="6"/>
  <c r="DB51" i="6"/>
  <c r="DA51" i="6"/>
  <c r="CZ51" i="6"/>
  <c r="CY51" i="6"/>
  <c r="CX51" i="6"/>
  <c r="CW51" i="6"/>
  <c r="CV51" i="6"/>
  <c r="CU51" i="6"/>
  <c r="CT51" i="6"/>
  <c r="CS51" i="6"/>
  <c r="CR51" i="6"/>
  <c r="CO51" i="6"/>
  <c r="DK51" i="6" s="1"/>
  <c r="BU51" i="6"/>
  <c r="BR51" i="6"/>
  <c r="BQ51" i="6"/>
  <c r="BP51" i="6"/>
  <c r="BO51" i="6"/>
  <c r="BN51" i="6"/>
  <c r="BM51" i="6"/>
  <c r="BL51" i="6"/>
  <c r="BK51" i="6"/>
  <c r="BJ51" i="6"/>
  <c r="BI51" i="6"/>
  <c r="BH51" i="6"/>
  <c r="BG51" i="6"/>
  <c r="BF51" i="6"/>
  <c r="BE51" i="6"/>
  <c r="BD51" i="6"/>
  <c r="BC51" i="6"/>
  <c r="BB51" i="6"/>
  <c r="BA51" i="6"/>
  <c r="AZ51" i="6"/>
  <c r="AW51" i="6"/>
  <c r="BS51" i="6" s="1"/>
  <c r="AC51" i="6"/>
  <c r="G51" i="6"/>
  <c r="DK50" i="6"/>
  <c r="DJ50" i="6"/>
  <c r="DI50" i="6"/>
  <c r="DH50" i="6"/>
  <c r="DG50" i="6"/>
  <c r="DF50" i="6"/>
  <c r="DE50" i="6"/>
  <c r="DD50" i="6"/>
  <c r="DC50" i="6"/>
  <c r="DB50" i="6"/>
  <c r="DA50" i="6"/>
  <c r="CZ50" i="6"/>
  <c r="CY50" i="6"/>
  <c r="CX50" i="6"/>
  <c r="CW50" i="6"/>
  <c r="CV50" i="6"/>
  <c r="CU50" i="6"/>
  <c r="CT50" i="6"/>
  <c r="CR50" i="6"/>
  <c r="BW50" i="6"/>
  <c r="BS50" i="6"/>
  <c r="BR50" i="6"/>
  <c r="BQ50" i="6"/>
  <c r="BP50" i="6"/>
  <c r="BO50" i="6"/>
  <c r="BN50" i="6"/>
  <c r="BM50" i="6"/>
  <c r="BL50" i="6"/>
  <c r="BK50" i="6"/>
  <c r="BJ50" i="6"/>
  <c r="BI50" i="6"/>
  <c r="BH50" i="6"/>
  <c r="BG50" i="6"/>
  <c r="BF50" i="6"/>
  <c r="BE50" i="6"/>
  <c r="BD50" i="6"/>
  <c r="BC50" i="6"/>
  <c r="BB50" i="6"/>
  <c r="AZ50" i="6"/>
  <c r="AE50" i="6"/>
  <c r="BA50" i="6" s="1"/>
  <c r="AC50" i="6"/>
  <c r="G50" i="6"/>
  <c r="DK49" i="6"/>
  <c r="DJ49" i="6"/>
  <c r="DI49" i="6"/>
  <c r="DH49" i="6"/>
  <c r="DG49" i="6"/>
  <c r="DF49" i="6"/>
  <c r="DE49" i="6"/>
  <c r="DD49" i="6"/>
  <c r="DC49" i="6"/>
  <c r="DB49" i="6"/>
  <c r="DA49" i="6"/>
  <c r="CZ49" i="6"/>
  <c r="CY49" i="6"/>
  <c r="CX49" i="6"/>
  <c r="CW49" i="6"/>
  <c r="CV49" i="6"/>
  <c r="CU49" i="6"/>
  <c r="CT49" i="6"/>
  <c r="CR49" i="6"/>
  <c r="BW49" i="6"/>
  <c r="CS49" i="6" s="1"/>
  <c r="BS49" i="6"/>
  <c r="BR49" i="6"/>
  <c r="BQ49" i="6"/>
  <c r="BP49" i="6"/>
  <c r="BO49" i="6"/>
  <c r="BN49" i="6"/>
  <c r="BM49" i="6"/>
  <c r="BL49" i="6"/>
  <c r="BK49" i="6"/>
  <c r="BJ49" i="6"/>
  <c r="BI49" i="6"/>
  <c r="BH49" i="6"/>
  <c r="BG49" i="6"/>
  <c r="BF49" i="6"/>
  <c r="BE49" i="6"/>
  <c r="BD49" i="6"/>
  <c r="BC49" i="6"/>
  <c r="BB49" i="6"/>
  <c r="AZ49" i="6"/>
  <c r="AE49" i="6"/>
  <c r="BA49" i="6" s="1"/>
  <c r="G49" i="6"/>
  <c r="DK48" i="6"/>
  <c r="DJ48" i="6"/>
  <c r="DI48" i="6"/>
  <c r="DH48" i="6"/>
  <c r="DG48" i="6"/>
  <c r="DF48" i="6"/>
  <c r="DE48" i="6"/>
  <c r="DD48" i="6"/>
  <c r="DC48" i="6"/>
  <c r="DB48" i="6"/>
  <c r="DA48" i="6"/>
  <c r="CZ48" i="6"/>
  <c r="CY48" i="6"/>
  <c r="CX48" i="6"/>
  <c r="CW48" i="6"/>
  <c r="CV48" i="6"/>
  <c r="CU48" i="6"/>
  <c r="CS48" i="6"/>
  <c r="CR48" i="6"/>
  <c r="BX48" i="6"/>
  <c r="CT48" i="6" s="1"/>
  <c r="BS48" i="6"/>
  <c r="BR48" i="6"/>
  <c r="BQ48" i="6"/>
  <c r="BP48" i="6"/>
  <c r="BO48" i="6"/>
  <c r="BN48" i="6"/>
  <c r="BM48" i="6"/>
  <c r="BL48" i="6"/>
  <c r="BK48" i="6"/>
  <c r="BJ48" i="6"/>
  <c r="BI48" i="6"/>
  <c r="BH48" i="6"/>
  <c r="BG48" i="6"/>
  <c r="BF48" i="6"/>
  <c r="BE48" i="6"/>
  <c r="BD48" i="6"/>
  <c r="BC48" i="6"/>
  <c r="BA48" i="6"/>
  <c r="AZ48" i="6"/>
  <c r="AF48" i="6"/>
  <c r="G48" i="6"/>
  <c r="DK47" i="6"/>
  <c r="DJ47" i="6"/>
  <c r="DI47" i="6"/>
  <c r="DH47" i="6"/>
  <c r="DG47" i="6"/>
  <c r="DF47" i="6"/>
  <c r="DE47" i="6"/>
  <c r="DD47" i="6"/>
  <c r="DC47" i="6"/>
  <c r="DB47" i="6"/>
  <c r="DA47" i="6"/>
  <c r="CZ47" i="6"/>
  <c r="CY47" i="6"/>
  <c r="CX47" i="6"/>
  <c r="CW47" i="6"/>
  <c r="CV47" i="6"/>
  <c r="CU47" i="6"/>
  <c r="CT47" i="6"/>
  <c r="CS47" i="6"/>
  <c r="CR47" i="6"/>
  <c r="BU47" i="6"/>
  <c r="BT47" i="6" s="1"/>
  <c r="CP47" i="6" s="1"/>
  <c r="BS47" i="6"/>
  <c r="BR47" i="6"/>
  <c r="BQ47" i="6"/>
  <c r="BP47" i="6"/>
  <c r="BO47" i="6"/>
  <c r="BN47" i="6"/>
  <c r="BM47" i="6"/>
  <c r="BL47" i="6"/>
  <c r="BK47" i="6"/>
  <c r="BJ47" i="6"/>
  <c r="BI47" i="6"/>
  <c r="BH47" i="6"/>
  <c r="BG47" i="6"/>
  <c r="BF47" i="6"/>
  <c r="BE47" i="6"/>
  <c r="BD47" i="6"/>
  <c r="BC47" i="6"/>
  <c r="BB47" i="6"/>
  <c r="BA47" i="6"/>
  <c r="AZ47" i="6"/>
  <c r="AC47" i="6"/>
  <c r="AB47" i="6" s="1"/>
  <c r="AX47" i="6" s="1"/>
  <c r="G47" i="6"/>
  <c r="DK46" i="6"/>
  <c r="DJ46" i="6"/>
  <c r="DI46" i="6"/>
  <c r="DH46" i="6"/>
  <c r="DG46" i="6"/>
  <c r="DF46" i="6"/>
  <c r="DE46" i="6"/>
  <c r="DD46" i="6"/>
  <c r="DC46" i="6"/>
  <c r="DB46" i="6"/>
  <c r="DA46" i="6"/>
  <c r="CZ46" i="6"/>
  <c r="CY46" i="6"/>
  <c r="CX46" i="6"/>
  <c r="CW46" i="6"/>
  <c r="CV46" i="6"/>
  <c r="CU46" i="6"/>
  <c r="CT46" i="6"/>
  <c r="CS46" i="6"/>
  <c r="CR46" i="6"/>
  <c r="BU46" i="6"/>
  <c r="BR46" i="6"/>
  <c r="BQ46" i="6"/>
  <c r="BP46" i="6"/>
  <c r="BO46" i="6"/>
  <c r="BN46" i="6"/>
  <c r="BM46" i="6"/>
  <c r="BL46" i="6"/>
  <c r="BK46" i="6"/>
  <c r="BJ46" i="6"/>
  <c r="BI46" i="6"/>
  <c r="BH46" i="6"/>
  <c r="BG46" i="6"/>
  <c r="BF46" i="6"/>
  <c r="BE46" i="6"/>
  <c r="BD46" i="6"/>
  <c r="BC46" i="6"/>
  <c r="BB46" i="6"/>
  <c r="BA46" i="6"/>
  <c r="AZ46" i="6"/>
  <c r="AW46" i="6"/>
  <c r="G46" i="6"/>
  <c r="DK45" i="6"/>
  <c r="DJ45" i="6"/>
  <c r="DI45" i="6"/>
  <c r="DH45" i="6"/>
  <c r="DG45" i="6"/>
  <c r="DF45" i="6"/>
  <c r="DE45" i="6"/>
  <c r="DD45" i="6"/>
  <c r="DC45" i="6"/>
  <c r="DB45" i="6"/>
  <c r="DA45" i="6"/>
  <c r="CZ45" i="6"/>
  <c r="CY45" i="6"/>
  <c r="CX45" i="6"/>
  <c r="CW45" i="6"/>
  <c r="CV45" i="6"/>
  <c r="CU45" i="6"/>
  <c r="CT45" i="6"/>
  <c r="CS45" i="6"/>
  <c r="CR45" i="6"/>
  <c r="BU45" i="6"/>
  <c r="BS45" i="6"/>
  <c r="BR45" i="6"/>
  <c r="BQ45" i="6"/>
  <c r="BP45" i="6"/>
  <c r="BO45" i="6"/>
  <c r="BN45" i="6"/>
  <c r="BM45" i="6"/>
  <c r="BL45" i="6"/>
  <c r="BK45" i="6"/>
  <c r="BJ45" i="6"/>
  <c r="BI45" i="6"/>
  <c r="BH45" i="6"/>
  <c r="BG45" i="6"/>
  <c r="BF45" i="6"/>
  <c r="BE45" i="6"/>
  <c r="BD45" i="6"/>
  <c r="BC45" i="6"/>
  <c r="BB45" i="6"/>
  <c r="BA45" i="6"/>
  <c r="AZ45" i="6"/>
  <c r="AC45" i="6"/>
  <c r="G45" i="6"/>
  <c r="AB45" i="6" s="1"/>
  <c r="AX45" i="6" s="1"/>
  <c r="DK44" i="6"/>
  <c r="DJ44" i="6"/>
  <c r="DI44" i="6"/>
  <c r="DH44" i="6"/>
  <c r="DG44" i="6"/>
  <c r="DF44" i="6"/>
  <c r="DE44" i="6"/>
  <c r="DD44" i="6"/>
  <c r="DC44" i="6"/>
  <c r="DB44" i="6"/>
  <c r="DA44" i="6"/>
  <c r="CZ44" i="6"/>
  <c r="CY44" i="6"/>
  <c r="CX44" i="6"/>
  <c r="CW44" i="6"/>
  <c r="CV44" i="6"/>
  <c r="CU44" i="6"/>
  <c r="CT44" i="6"/>
  <c r="CR44" i="6"/>
  <c r="BW44" i="6"/>
  <c r="BS44" i="6"/>
  <c r="BR44" i="6"/>
  <c r="BQ44" i="6"/>
  <c r="BP44" i="6"/>
  <c r="BO44" i="6"/>
  <c r="BN44" i="6"/>
  <c r="BM44" i="6"/>
  <c r="BL44" i="6"/>
  <c r="BK44" i="6"/>
  <c r="BJ44" i="6"/>
  <c r="BI44" i="6"/>
  <c r="BH44" i="6"/>
  <c r="BG44" i="6"/>
  <c r="BF44" i="6"/>
  <c r="BE44" i="6"/>
  <c r="BD44" i="6"/>
  <c r="BC44" i="6"/>
  <c r="BB44" i="6"/>
  <c r="AZ44" i="6"/>
  <c r="AE44" i="6"/>
  <c r="BA44" i="6" s="1"/>
  <c r="G44" i="6"/>
  <c r="DK43" i="6"/>
  <c r="DJ43" i="6"/>
  <c r="DI43" i="6"/>
  <c r="DH43" i="6"/>
  <c r="DG43" i="6"/>
  <c r="DF43" i="6"/>
  <c r="DE43" i="6"/>
  <c r="DD43" i="6"/>
  <c r="DC43" i="6"/>
  <c r="DB43" i="6"/>
  <c r="DA43" i="6"/>
  <c r="CZ43" i="6"/>
  <c r="CY43" i="6"/>
  <c r="CX43" i="6"/>
  <c r="CW43" i="6"/>
  <c r="CV43" i="6"/>
  <c r="CU43" i="6"/>
  <c r="CT43" i="6"/>
  <c r="CR43" i="6"/>
  <c r="BW43" i="6"/>
  <c r="BU43" i="6" s="1"/>
  <c r="BS43" i="6"/>
  <c r="BR43" i="6"/>
  <c r="BQ43" i="6"/>
  <c r="BP43" i="6"/>
  <c r="BO43" i="6"/>
  <c r="BN43" i="6"/>
  <c r="BM43" i="6"/>
  <c r="BL43" i="6"/>
  <c r="BK43" i="6"/>
  <c r="BJ43" i="6"/>
  <c r="BI43" i="6"/>
  <c r="BH43" i="6"/>
  <c r="BG43" i="6"/>
  <c r="BF43" i="6"/>
  <c r="BE43" i="6"/>
  <c r="BD43" i="6"/>
  <c r="BC43" i="6"/>
  <c r="BB43" i="6"/>
  <c r="AZ43" i="6"/>
  <c r="AE43" i="6"/>
  <c r="BA43" i="6" s="1"/>
  <c r="G43" i="6"/>
  <c r="DK42" i="6"/>
  <c r="DJ42" i="6"/>
  <c r="DI42" i="6"/>
  <c r="DH42" i="6"/>
  <c r="DG42" i="6"/>
  <c r="DF42" i="6"/>
  <c r="DE42" i="6"/>
  <c r="DD42" i="6"/>
  <c r="DB42" i="6"/>
  <c r="DA42" i="6"/>
  <c r="CZ42" i="6"/>
  <c r="CY42" i="6"/>
  <c r="CX42" i="6"/>
  <c r="CW42" i="6"/>
  <c r="CV42" i="6"/>
  <c r="CU42" i="6"/>
  <c r="CT42" i="6"/>
  <c r="CS42" i="6"/>
  <c r="CR42" i="6"/>
  <c r="CG42" i="6"/>
  <c r="BS42" i="6"/>
  <c r="BR42" i="6"/>
  <c r="BQ42" i="6"/>
  <c r="BP42" i="6"/>
  <c r="BO42" i="6"/>
  <c r="BN42" i="6"/>
  <c r="BM42" i="6"/>
  <c r="BL42" i="6"/>
  <c r="BJ42" i="6"/>
  <c r="BI42" i="6"/>
  <c r="BH42" i="6"/>
  <c r="BG42" i="6"/>
  <c r="BF42" i="6"/>
  <c r="BE42" i="6"/>
  <c r="BD42" i="6"/>
  <c r="BC42" i="6"/>
  <c r="BB42" i="6"/>
  <c r="BA42" i="6"/>
  <c r="AZ42" i="6"/>
  <c r="AO42" i="6"/>
  <c r="AO112" i="6" s="1"/>
  <c r="AC42" i="6"/>
  <c r="S42" i="6"/>
  <c r="S112" i="6" s="1"/>
  <c r="DJ41" i="6"/>
  <c r="DI41" i="6"/>
  <c r="DH41" i="6"/>
  <c r="DG41" i="6"/>
  <c r="DF41" i="6"/>
  <c r="DE41" i="6"/>
  <c r="DD41" i="6"/>
  <c r="DC41" i="6"/>
  <c r="DB41" i="6"/>
  <c r="DA41" i="6"/>
  <c r="CZ41" i="6"/>
  <c r="CY41" i="6"/>
  <c r="CX41" i="6"/>
  <c r="CW41" i="6"/>
  <c r="CV41" i="6"/>
  <c r="CU41" i="6"/>
  <c r="CT41" i="6"/>
  <c r="CS41" i="6"/>
  <c r="CR41" i="6"/>
  <c r="CO41" i="6"/>
  <c r="BU41" i="6" s="1"/>
  <c r="BR41" i="6"/>
  <c r="BQ41" i="6"/>
  <c r="BP41" i="6"/>
  <c r="BO41" i="6"/>
  <c r="BN41" i="6"/>
  <c r="BM41" i="6"/>
  <c r="BL41" i="6"/>
  <c r="BK41" i="6"/>
  <c r="BJ41" i="6"/>
  <c r="BI41" i="6"/>
  <c r="BH41" i="6"/>
  <c r="BG41" i="6"/>
  <c r="BF41" i="6"/>
  <c r="BE41" i="6"/>
  <c r="BD41" i="6"/>
  <c r="BC41" i="6"/>
  <c r="BB41" i="6"/>
  <c r="BA41" i="6"/>
  <c r="AZ41" i="6"/>
  <c r="AW41" i="6"/>
  <c r="G41" i="6"/>
  <c r="DK40" i="6"/>
  <c r="DJ40" i="6"/>
  <c r="DI40" i="6"/>
  <c r="DH40" i="6"/>
  <c r="DG40" i="6"/>
  <c r="DF40" i="6"/>
  <c r="DE40" i="6"/>
  <c r="DD40" i="6"/>
  <c r="DC40" i="6"/>
  <c r="DB40" i="6"/>
  <c r="DA40" i="6"/>
  <c r="CZ40" i="6"/>
  <c r="CY40" i="6"/>
  <c r="CX40" i="6"/>
  <c r="CW40" i="6"/>
  <c r="CV40" i="6"/>
  <c r="CU40" i="6"/>
  <c r="CT40" i="6"/>
  <c r="CS40" i="6"/>
  <c r="CR40" i="6"/>
  <c r="BU40" i="6"/>
  <c r="BS40" i="6"/>
  <c r="BR40" i="6"/>
  <c r="BQ40" i="6"/>
  <c r="BP40" i="6"/>
  <c r="BO40" i="6"/>
  <c r="BN40" i="6"/>
  <c r="BM40" i="6"/>
  <c r="BL40" i="6"/>
  <c r="BK40" i="6"/>
  <c r="BJ40" i="6"/>
  <c r="BI40" i="6"/>
  <c r="BH40" i="6"/>
  <c r="BG40" i="6"/>
  <c r="BF40" i="6"/>
  <c r="BE40" i="6"/>
  <c r="BD40" i="6"/>
  <c r="BC40" i="6"/>
  <c r="BB40" i="6"/>
  <c r="BA40" i="6"/>
  <c r="AZ40" i="6"/>
  <c r="AC40" i="6"/>
  <c r="G40" i="6"/>
  <c r="DK39" i="6"/>
  <c r="DJ39" i="6"/>
  <c r="DI39" i="6"/>
  <c r="DH39" i="6"/>
  <c r="DG39" i="6"/>
  <c r="DF39" i="6"/>
  <c r="DE39" i="6"/>
  <c r="DD39" i="6"/>
  <c r="DC39" i="6"/>
  <c r="DB39" i="6"/>
  <c r="DA39" i="6"/>
  <c r="CZ39" i="6"/>
  <c r="CY39" i="6"/>
  <c r="CX39" i="6"/>
  <c r="CW39" i="6"/>
  <c r="CV39" i="6"/>
  <c r="CU39" i="6"/>
  <c r="CS39" i="6"/>
  <c r="CR39" i="6"/>
  <c r="BX39" i="6"/>
  <c r="BS39" i="6"/>
  <c r="BR39" i="6"/>
  <c r="BQ39" i="6"/>
  <c r="BP39" i="6"/>
  <c r="BO39" i="6"/>
  <c r="BN39" i="6"/>
  <c r="BM39" i="6"/>
  <c r="BL39" i="6"/>
  <c r="BK39" i="6"/>
  <c r="BJ39" i="6"/>
  <c r="BI39" i="6"/>
  <c r="BH39" i="6"/>
  <c r="BG39" i="6"/>
  <c r="BF39" i="6"/>
  <c r="BE39" i="6"/>
  <c r="BD39" i="6"/>
  <c r="BC39" i="6"/>
  <c r="BA39" i="6"/>
  <c r="AZ39" i="6"/>
  <c r="AF39" i="6"/>
  <c r="AC39" i="6" s="1"/>
  <c r="G39" i="6"/>
  <c r="AB39" i="6" s="1"/>
  <c r="AX39" i="6" s="1"/>
  <c r="DK38" i="6"/>
  <c r="DJ38" i="6"/>
  <c r="DI38" i="6"/>
  <c r="DH38" i="6"/>
  <c r="DG38" i="6"/>
  <c r="DF38" i="6"/>
  <c r="DE38" i="6"/>
  <c r="DD38" i="6"/>
  <c r="DC38" i="6"/>
  <c r="DB38" i="6"/>
  <c r="DA38" i="6"/>
  <c r="CZ38" i="6"/>
  <c r="CY38" i="6"/>
  <c r="CX38" i="6"/>
  <c r="CW38" i="6"/>
  <c r="CV38" i="6"/>
  <c r="CU38" i="6"/>
  <c r="CT38" i="6"/>
  <c r="CS38" i="6"/>
  <c r="CR38" i="6"/>
  <c r="BU38" i="6"/>
  <c r="BS38" i="6"/>
  <c r="BR38" i="6"/>
  <c r="BQ38" i="6"/>
  <c r="BP38" i="6"/>
  <c r="BO38" i="6"/>
  <c r="BN38" i="6"/>
  <c r="BM38" i="6"/>
  <c r="BL38" i="6"/>
  <c r="BK38" i="6"/>
  <c r="BJ38" i="6"/>
  <c r="BI38" i="6"/>
  <c r="BH38" i="6"/>
  <c r="BG38" i="6"/>
  <c r="BF38" i="6"/>
  <c r="BE38" i="6"/>
  <c r="BD38" i="6"/>
  <c r="BC38" i="6"/>
  <c r="BA38" i="6"/>
  <c r="AZ38" i="6"/>
  <c r="AF38" i="6"/>
  <c r="BB38" i="6" s="1"/>
  <c r="AC38" i="6"/>
  <c r="G38" i="6"/>
  <c r="DK37" i="6"/>
  <c r="DJ37" i="6"/>
  <c r="DI37" i="6"/>
  <c r="DH37" i="6"/>
  <c r="DG37" i="6"/>
  <c r="DF37" i="6"/>
  <c r="DE37" i="6"/>
  <c r="DD37" i="6"/>
  <c r="DC37" i="6"/>
  <c r="DB37" i="6"/>
  <c r="DA37" i="6"/>
  <c r="CZ37" i="6"/>
  <c r="CY37" i="6"/>
  <c r="CX37" i="6"/>
  <c r="CW37" i="6"/>
  <c r="CV37" i="6"/>
  <c r="CU37" i="6"/>
  <c r="CT37" i="6"/>
  <c r="CS37" i="6"/>
  <c r="CR37" i="6"/>
  <c r="BU37" i="6"/>
  <c r="BS37" i="6"/>
  <c r="BR37" i="6"/>
  <c r="BQ37" i="6"/>
  <c r="BP37" i="6"/>
  <c r="BO37" i="6"/>
  <c r="BN37" i="6"/>
  <c r="BM37" i="6"/>
  <c r="BL37" i="6"/>
  <c r="BK37" i="6"/>
  <c r="BJ37" i="6"/>
  <c r="BI37" i="6"/>
  <c r="BH37" i="6"/>
  <c r="BG37" i="6"/>
  <c r="BF37" i="6"/>
  <c r="BE37" i="6"/>
  <c r="BD37" i="6"/>
  <c r="BC37" i="6"/>
  <c r="BA37" i="6"/>
  <c r="AZ37" i="6"/>
  <c r="AF37" i="6"/>
  <c r="BB37" i="6" s="1"/>
  <c r="G37" i="6"/>
  <c r="DK36" i="6"/>
  <c r="DJ36" i="6"/>
  <c r="DI36" i="6"/>
  <c r="DH36" i="6"/>
  <c r="DG36" i="6"/>
  <c r="DF36" i="6"/>
  <c r="DE36" i="6"/>
  <c r="DD36" i="6"/>
  <c r="DC36" i="6"/>
  <c r="DB36" i="6"/>
  <c r="DA36" i="6"/>
  <c r="CZ36" i="6"/>
  <c r="CY36" i="6"/>
  <c r="CX36" i="6"/>
  <c r="CW36" i="6"/>
  <c r="CV36" i="6"/>
  <c r="CU36" i="6"/>
  <c r="CT36" i="6"/>
  <c r="CR36" i="6"/>
  <c r="BW36" i="6"/>
  <c r="CS36" i="6" s="1"/>
  <c r="BS36" i="6"/>
  <c r="BR36" i="6"/>
  <c r="BQ36" i="6"/>
  <c r="BP36" i="6"/>
  <c r="BO36" i="6"/>
  <c r="BN36" i="6"/>
  <c r="BM36" i="6"/>
  <c r="BL36" i="6"/>
  <c r="BK36" i="6"/>
  <c r="BJ36" i="6"/>
  <c r="BI36" i="6"/>
  <c r="BH36" i="6"/>
  <c r="BG36" i="6"/>
  <c r="BF36" i="6"/>
  <c r="BE36" i="6"/>
  <c r="BD36" i="6"/>
  <c r="BC36" i="6"/>
  <c r="BB36" i="6"/>
  <c r="AZ36" i="6"/>
  <c r="AE36" i="6"/>
  <c r="G36" i="6"/>
  <c r="DK35" i="6"/>
  <c r="DJ35" i="6"/>
  <c r="DI35" i="6"/>
  <c r="DH35" i="6"/>
  <c r="DG35" i="6"/>
  <c r="DF35" i="6"/>
  <c r="DE35" i="6"/>
  <c r="DD35" i="6"/>
  <c r="DC35" i="6"/>
  <c r="DB35" i="6"/>
  <c r="DA35" i="6"/>
  <c r="CZ35" i="6"/>
  <c r="CY35" i="6"/>
  <c r="CX35" i="6"/>
  <c r="CW35" i="6"/>
  <c r="CV35" i="6"/>
  <c r="CU35" i="6"/>
  <c r="CT35" i="6"/>
  <c r="CS35" i="6"/>
  <c r="CR35" i="6"/>
  <c r="BU35" i="6"/>
  <c r="BS35" i="6"/>
  <c r="BR35" i="6"/>
  <c r="BQ35" i="6"/>
  <c r="BP35" i="6"/>
  <c r="BO35" i="6"/>
  <c r="BN35" i="6"/>
  <c r="BM35" i="6"/>
  <c r="BL35" i="6"/>
  <c r="BK35" i="6"/>
  <c r="BJ35" i="6"/>
  <c r="BI35" i="6"/>
  <c r="BH35" i="6"/>
  <c r="BG35" i="6"/>
  <c r="BF35" i="6"/>
  <c r="BE35" i="6"/>
  <c r="BD35" i="6"/>
  <c r="BC35" i="6"/>
  <c r="BB35" i="6"/>
  <c r="BA35" i="6"/>
  <c r="AZ35" i="6"/>
  <c r="AC35" i="6"/>
  <c r="G35" i="6"/>
  <c r="DK34" i="6"/>
  <c r="DJ34" i="6"/>
  <c r="DI34" i="6"/>
  <c r="DH34" i="6"/>
  <c r="DG34" i="6"/>
  <c r="DF34" i="6"/>
  <c r="DE34" i="6"/>
  <c r="DD34" i="6"/>
  <c r="DC34" i="6"/>
  <c r="DB34" i="6"/>
  <c r="DA34" i="6"/>
  <c r="CZ34" i="6"/>
  <c r="CY34" i="6"/>
  <c r="CX34" i="6"/>
  <c r="CW34" i="6"/>
  <c r="CV34" i="6"/>
  <c r="CU34" i="6"/>
  <c r="CT34" i="6"/>
  <c r="CS34" i="6"/>
  <c r="CR34" i="6"/>
  <c r="BX34" i="6"/>
  <c r="BU34" i="6"/>
  <c r="BS34" i="6"/>
  <c r="BR34" i="6"/>
  <c r="BQ34" i="6"/>
  <c r="BP34" i="6"/>
  <c r="BO34" i="6"/>
  <c r="BN34" i="6"/>
  <c r="BM34" i="6"/>
  <c r="BL34" i="6"/>
  <c r="BK34" i="6"/>
  <c r="BJ34" i="6"/>
  <c r="BI34" i="6"/>
  <c r="BH34" i="6"/>
  <c r="BG34" i="6"/>
  <c r="BF34" i="6"/>
  <c r="BE34" i="6"/>
  <c r="BD34" i="6"/>
  <c r="BC34" i="6"/>
  <c r="BA34" i="6"/>
  <c r="AZ34" i="6"/>
  <c r="AF34" i="6"/>
  <c r="AC34" i="6" s="1"/>
  <c r="AB34" i="6" s="1"/>
  <c r="AX34" i="6" s="1"/>
  <c r="G34" i="6"/>
  <c r="DK33" i="6"/>
  <c r="DJ33" i="6"/>
  <c r="DI33" i="6"/>
  <c r="DH33" i="6"/>
  <c r="DG33" i="6"/>
  <c r="DF33" i="6"/>
  <c r="DE33" i="6"/>
  <c r="DD33" i="6"/>
  <c r="DC33" i="6"/>
  <c r="DB33" i="6"/>
  <c r="DA33" i="6"/>
  <c r="CZ33" i="6"/>
  <c r="CY33" i="6"/>
  <c r="CX33" i="6"/>
  <c r="CW33" i="6"/>
  <c r="CV33" i="6"/>
  <c r="CU33" i="6"/>
  <c r="CT33" i="6"/>
  <c r="CS33" i="6"/>
  <c r="CR33" i="6"/>
  <c r="BU33" i="6"/>
  <c r="BS33" i="6"/>
  <c r="BR33" i="6"/>
  <c r="BQ33" i="6"/>
  <c r="BP33" i="6"/>
  <c r="BO33" i="6"/>
  <c r="BN33" i="6"/>
  <c r="BM33" i="6"/>
  <c r="BL33" i="6"/>
  <c r="BK33" i="6"/>
  <c r="BJ33" i="6"/>
  <c r="BI33" i="6"/>
  <c r="BH33" i="6"/>
  <c r="BG33" i="6"/>
  <c r="BF33" i="6"/>
  <c r="BE33" i="6"/>
  <c r="BD33" i="6"/>
  <c r="BC33" i="6"/>
  <c r="BB33" i="6"/>
  <c r="AZ33" i="6"/>
  <c r="AE33" i="6"/>
  <c r="BA33" i="6" s="1"/>
  <c r="AC33" i="6"/>
  <c r="G33" i="6"/>
  <c r="DK32" i="6"/>
  <c r="DJ32" i="6"/>
  <c r="DI32" i="6"/>
  <c r="DH32" i="6"/>
  <c r="DG32" i="6"/>
  <c r="DF32" i="6"/>
  <c r="DE32" i="6"/>
  <c r="DD32" i="6"/>
  <c r="DC32" i="6"/>
  <c r="DB32" i="6"/>
  <c r="DA32" i="6"/>
  <c r="CZ32" i="6"/>
  <c r="CY32" i="6"/>
  <c r="CX32" i="6"/>
  <c r="CW32" i="6"/>
  <c r="CV32" i="6"/>
  <c r="CU32" i="6"/>
  <c r="CT32" i="6"/>
  <c r="CR32" i="6"/>
  <c r="BW32" i="6"/>
  <c r="BU32" i="6" s="1"/>
  <c r="BS32" i="6"/>
  <c r="BR32" i="6"/>
  <c r="BQ32" i="6"/>
  <c r="BP32" i="6"/>
  <c r="BO32" i="6"/>
  <c r="BN32" i="6"/>
  <c r="BM32" i="6"/>
  <c r="BL32" i="6"/>
  <c r="BK32" i="6"/>
  <c r="BJ32" i="6"/>
  <c r="BI32" i="6"/>
  <c r="BH32" i="6"/>
  <c r="BG32" i="6"/>
  <c r="BF32" i="6"/>
  <c r="BE32" i="6"/>
  <c r="BD32" i="6"/>
  <c r="BC32" i="6"/>
  <c r="BB32" i="6"/>
  <c r="AZ32" i="6"/>
  <c r="AE32" i="6"/>
  <c r="AC32" i="6" s="1"/>
  <c r="G32" i="6"/>
  <c r="DK31" i="6"/>
  <c r="DJ31" i="6"/>
  <c r="DI31" i="6"/>
  <c r="DH31" i="6"/>
  <c r="DG31" i="6"/>
  <c r="DF31" i="6"/>
  <c r="DE31" i="6"/>
  <c r="DD31" i="6"/>
  <c r="DC31" i="6"/>
  <c r="DB31" i="6"/>
  <c r="DA31" i="6"/>
  <c r="CZ31" i="6"/>
  <c r="CY31" i="6"/>
  <c r="CX31" i="6"/>
  <c r="CW31" i="6"/>
  <c r="CV31" i="6"/>
  <c r="CU31" i="6"/>
  <c r="CT31" i="6"/>
  <c r="CR31" i="6"/>
  <c r="BW31" i="6"/>
  <c r="BS31" i="6"/>
  <c r="BR31" i="6"/>
  <c r="BQ31" i="6"/>
  <c r="BP31" i="6"/>
  <c r="BO31" i="6"/>
  <c r="BN31" i="6"/>
  <c r="BM31" i="6"/>
  <c r="BL31" i="6"/>
  <c r="BK31" i="6"/>
  <c r="BJ31" i="6"/>
  <c r="BI31" i="6"/>
  <c r="BH31" i="6"/>
  <c r="BG31" i="6"/>
  <c r="BF31" i="6"/>
  <c r="BE31" i="6"/>
  <c r="BD31" i="6"/>
  <c r="BC31" i="6"/>
  <c r="BB31" i="6"/>
  <c r="AZ31" i="6"/>
  <c r="AE31" i="6"/>
  <c r="BA31" i="6" s="1"/>
  <c r="G31" i="6"/>
  <c r="DK30" i="6"/>
  <c r="DJ30" i="6"/>
  <c r="DI30" i="6"/>
  <c r="DH30" i="6"/>
  <c r="DG30" i="6"/>
  <c r="DF30" i="6"/>
  <c r="DE30" i="6"/>
  <c r="DD30" i="6"/>
  <c r="DC30" i="6"/>
  <c r="DB30" i="6"/>
  <c r="DA30" i="6"/>
  <c r="CZ30" i="6"/>
  <c r="CY30" i="6"/>
  <c r="CX30" i="6"/>
  <c r="CW30" i="6"/>
  <c r="CV30" i="6"/>
  <c r="CU30" i="6"/>
  <c r="CT30" i="6"/>
  <c r="CS30" i="6"/>
  <c r="CR30" i="6"/>
  <c r="BU30" i="6"/>
  <c r="BS30" i="6"/>
  <c r="BR30" i="6"/>
  <c r="BQ30" i="6"/>
  <c r="BP30" i="6"/>
  <c r="BO30" i="6"/>
  <c r="BN30" i="6"/>
  <c r="BM30" i="6"/>
  <c r="BL30" i="6"/>
  <c r="BK30" i="6"/>
  <c r="BJ30" i="6"/>
  <c r="BI30" i="6"/>
  <c r="BH30" i="6"/>
  <c r="BG30" i="6"/>
  <c r="BF30" i="6"/>
  <c r="BE30" i="6"/>
  <c r="BD30" i="6"/>
  <c r="BC30" i="6"/>
  <c r="BB30" i="6"/>
  <c r="BA30" i="6"/>
  <c r="AZ30" i="6"/>
  <c r="AC30" i="6"/>
  <c r="G30" i="6"/>
  <c r="AB30" i="6" s="1"/>
  <c r="AX30" i="6" s="1"/>
  <c r="DK29" i="6"/>
  <c r="DJ29" i="6"/>
  <c r="DI29" i="6"/>
  <c r="DH29" i="6"/>
  <c r="DG29" i="6"/>
  <c r="DF29" i="6"/>
  <c r="DE29" i="6"/>
  <c r="DD29" i="6"/>
  <c r="DC29" i="6"/>
  <c r="DB29" i="6"/>
  <c r="DA29" i="6"/>
  <c r="CZ29" i="6"/>
  <c r="CY29" i="6"/>
  <c r="CX29" i="6"/>
  <c r="CW29" i="6"/>
  <c r="CV29" i="6"/>
  <c r="CU29" i="6"/>
  <c r="CT29" i="6"/>
  <c r="CS29" i="6"/>
  <c r="CR29" i="6"/>
  <c r="BU29" i="6"/>
  <c r="BS29" i="6"/>
  <c r="BR29" i="6"/>
  <c r="BQ29" i="6"/>
  <c r="BP29" i="6"/>
  <c r="BO29" i="6"/>
  <c r="BN29" i="6"/>
  <c r="BM29" i="6"/>
  <c r="BL29" i="6"/>
  <c r="BK29" i="6"/>
  <c r="BJ29" i="6"/>
  <c r="BI29" i="6"/>
  <c r="BH29" i="6"/>
  <c r="BG29" i="6"/>
  <c r="BF29" i="6"/>
  <c r="BE29" i="6"/>
  <c r="BD29" i="6"/>
  <c r="BC29" i="6"/>
  <c r="BB29" i="6"/>
  <c r="BA29" i="6"/>
  <c r="AZ29" i="6"/>
  <c r="AC29" i="6"/>
  <c r="G29" i="6"/>
  <c r="DK28" i="6"/>
  <c r="DJ28" i="6"/>
  <c r="DI28" i="6"/>
  <c r="DH28" i="6"/>
  <c r="DG28" i="6"/>
  <c r="DF28" i="6"/>
  <c r="DE28" i="6"/>
  <c r="DD28" i="6"/>
  <c r="DC28" i="6"/>
  <c r="DB28" i="6"/>
  <c r="DA28" i="6"/>
  <c r="CZ28" i="6"/>
  <c r="CY28" i="6"/>
  <c r="CX28" i="6"/>
  <c r="CW28" i="6"/>
  <c r="CV28" i="6"/>
  <c r="CU28" i="6"/>
  <c r="CT28" i="6"/>
  <c r="CS28" i="6"/>
  <c r="CR28" i="6"/>
  <c r="BU28" i="6"/>
  <c r="BS28" i="6"/>
  <c r="BR28" i="6"/>
  <c r="BQ28" i="6"/>
  <c r="BP28" i="6"/>
  <c r="BO28" i="6"/>
  <c r="BN28" i="6"/>
  <c r="BM28" i="6"/>
  <c r="BL28" i="6"/>
  <c r="BK28" i="6"/>
  <c r="BJ28" i="6"/>
  <c r="BI28" i="6"/>
  <c r="BH28" i="6"/>
  <c r="BG28" i="6"/>
  <c r="BF28" i="6"/>
  <c r="BE28" i="6"/>
  <c r="BD28" i="6"/>
  <c r="BC28" i="6"/>
  <c r="BB28" i="6"/>
  <c r="BA28" i="6"/>
  <c r="AZ28" i="6"/>
  <c r="AC28" i="6"/>
  <c r="G28" i="6"/>
  <c r="AB28" i="6" s="1"/>
  <c r="AX28" i="6" s="1"/>
  <c r="DK27" i="6"/>
  <c r="DJ27" i="6"/>
  <c r="DI27" i="6"/>
  <c r="DH27" i="6"/>
  <c r="DG27" i="6"/>
  <c r="DE27" i="6"/>
  <c r="DD27" i="6"/>
  <c r="DC27" i="6"/>
  <c r="DB27" i="6"/>
  <c r="DA27" i="6"/>
  <c r="CZ27" i="6"/>
  <c r="CY27" i="6"/>
  <c r="CX27" i="6"/>
  <c r="CW27" i="6"/>
  <c r="CV27" i="6"/>
  <c r="CU27" i="6"/>
  <c r="CT27" i="6"/>
  <c r="CS27" i="6"/>
  <c r="CR27" i="6"/>
  <c r="CJ27" i="6"/>
  <c r="BS27" i="6"/>
  <c r="BR27" i="6"/>
  <c r="BQ27" i="6"/>
  <c r="BP27" i="6"/>
  <c r="BO27" i="6"/>
  <c r="BM27" i="6"/>
  <c r="BL27" i="6"/>
  <c r="BK27" i="6"/>
  <c r="BJ27" i="6"/>
  <c r="BI27" i="6"/>
  <c r="BH27" i="6"/>
  <c r="BG27" i="6"/>
  <c r="BF27" i="6"/>
  <c r="BE27" i="6"/>
  <c r="BD27" i="6"/>
  <c r="BC27" i="6"/>
  <c r="BB27" i="6"/>
  <c r="BA27" i="6"/>
  <c r="AZ27" i="6"/>
  <c r="AR27" i="6"/>
  <c r="AR112" i="6" s="1"/>
  <c r="AF27" i="6"/>
  <c r="G27" i="6"/>
  <c r="DK26" i="6"/>
  <c r="DJ26" i="6"/>
  <c r="DI26" i="6"/>
  <c r="DH26" i="6"/>
  <c r="DG26" i="6"/>
  <c r="DF26" i="6"/>
  <c r="DE26" i="6"/>
  <c r="DD26" i="6"/>
  <c r="DC26" i="6"/>
  <c r="DB26" i="6"/>
  <c r="DA26" i="6"/>
  <c r="CZ26" i="6"/>
  <c r="CY26" i="6"/>
  <c r="CX26" i="6"/>
  <c r="CW26" i="6"/>
  <c r="CV26" i="6"/>
  <c r="CU26" i="6"/>
  <c r="CT26" i="6"/>
  <c r="CS26" i="6"/>
  <c r="CR26" i="6"/>
  <c r="BU26" i="6"/>
  <c r="BT26" i="6" s="1"/>
  <c r="CP26" i="6" s="1"/>
  <c r="BS26" i="6"/>
  <c r="BR26" i="6"/>
  <c r="BQ26" i="6"/>
  <c r="BP26" i="6"/>
  <c r="BO26" i="6"/>
  <c r="BN26" i="6"/>
  <c r="BM26" i="6"/>
  <c r="BL26" i="6"/>
  <c r="BK26" i="6"/>
  <c r="BJ26" i="6"/>
  <c r="BI26" i="6"/>
  <c r="BH26" i="6"/>
  <c r="BG26" i="6"/>
  <c r="BF26" i="6"/>
  <c r="BE26" i="6"/>
  <c r="BD26" i="6"/>
  <c r="BC26" i="6"/>
  <c r="BB26" i="6"/>
  <c r="BA26" i="6"/>
  <c r="AZ26" i="6"/>
  <c r="AC26" i="6"/>
  <c r="G26" i="6"/>
  <c r="DK25" i="6"/>
  <c r="DJ25" i="6"/>
  <c r="DI25" i="6"/>
  <c r="DH25" i="6"/>
  <c r="DG25" i="6"/>
  <c r="DF25" i="6"/>
  <c r="DE25" i="6"/>
  <c r="DD25" i="6"/>
  <c r="DC25" i="6"/>
  <c r="DB25" i="6"/>
  <c r="DA25" i="6"/>
  <c r="CZ25" i="6"/>
  <c r="CY25" i="6"/>
  <c r="CX25" i="6"/>
  <c r="CW25" i="6"/>
  <c r="CV25" i="6"/>
  <c r="CU25" i="6"/>
  <c r="CS25" i="6"/>
  <c r="CR25" i="6"/>
  <c r="BX25" i="6"/>
  <c r="CT25" i="6" s="1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A25" i="6"/>
  <c r="AZ25" i="6"/>
  <c r="AF25" i="6"/>
  <c r="AC25" i="6" s="1"/>
  <c r="G25" i="6"/>
  <c r="DK24" i="6"/>
  <c r="DJ24" i="6"/>
  <c r="DI24" i="6"/>
  <c r="DH24" i="6"/>
  <c r="DG24" i="6"/>
  <c r="DF24" i="6"/>
  <c r="DE24" i="6"/>
  <c r="DD24" i="6"/>
  <c r="DC24" i="6"/>
  <c r="DB24" i="6"/>
  <c r="DA24" i="6"/>
  <c r="CZ24" i="6"/>
  <c r="CY24" i="6"/>
  <c r="CX24" i="6"/>
  <c r="CW24" i="6"/>
  <c r="CV24" i="6"/>
  <c r="CU24" i="6"/>
  <c r="CT24" i="6"/>
  <c r="CS24" i="6"/>
  <c r="CR24" i="6"/>
  <c r="BU24" i="6"/>
  <c r="BT24" i="6" s="1"/>
  <c r="CP24" i="6" s="1"/>
  <c r="BS24" i="6"/>
  <c r="BR24" i="6"/>
  <c r="BQ24" i="6"/>
  <c r="BP24" i="6"/>
  <c r="BO24" i="6"/>
  <c r="BN24" i="6"/>
  <c r="BM24" i="6"/>
  <c r="BL24" i="6"/>
  <c r="BK24" i="6"/>
  <c r="BJ24" i="6"/>
  <c r="BI24" i="6"/>
  <c r="BH24" i="6"/>
  <c r="BG24" i="6"/>
  <c r="BF24" i="6"/>
  <c r="BE24" i="6"/>
  <c r="BD24" i="6"/>
  <c r="BC24" i="6"/>
  <c r="BB24" i="6"/>
  <c r="BA24" i="6"/>
  <c r="AZ24" i="6"/>
  <c r="AC24" i="6"/>
  <c r="G24" i="6"/>
  <c r="DK23" i="6"/>
  <c r="DJ23" i="6"/>
  <c r="DI23" i="6"/>
  <c r="DH23" i="6"/>
  <c r="DG23" i="6"/>
  <c r="DF23" i="6"/>
  <c r="DE23" i="6"/>
  <c r="DD23" i="6"/>
  <c r="DC23" i="6"/>
  <c r="DB23" i="6"/>
  <c r="DA23" i="6"/>
  <c r="CZ23" i="6"/>
  <c r="CY23" i="6"/>
  <c r="CX23" i="6"/>
  <c r="CW23" i="6"/>
  <c r="CV23" i="6"/>
  <c r="CU23" i="6"/>
  <c r="CT23" i="6"/>
  <c r="CS23" i="6"/>
  <c r="CR23" i="6"/>
  <c r="BU23" i="6"/>
  <c r="BS23" i="6"/>
  <c r="BR23" i="6"/>
  <c r="BQ23" i="6"/>
  <c r="BP23" i="6"/>
  <c r="BO23" i="6"/>
  <c r="BN23" i="6"/>
  <c r="BM23" i="6"/>
  <c r="BL23" i="6"/>
  <c r="BK23" i="6"/>
  <c r="BJ23" i="6"/>
  <c r="BI23" i="6"/>
  <c r="BH23" i="6"/>
  <c r="BG23" i="6"/>
  <c r="BF23" i="6"/>
  <c r="BE23" i="6"/>
  <c r="BD23" i="6"/>
  <c r="BC23" i="6"/>
  <c r="BB23" i="6"/>
  <c r="BA23" i="6"/>
  <c r="AZ23" i="6"/>
  <c r="AC23" i="6"/>
  <c r="G23" i="6"/>
  <c r="CN22" i="6"/>
  <c r="CM22" i="6"/>
  <c r="CL22" i="6"/>
  <c r="CK22" i="6"/>
  <c r="CJ22" i="6"/>
  <c r="CI22" i="6"/>
  <c r="CH22" i="6"/>
  <c r="CG22" i="6"/>
  <c r="CF22" i="6"/>
  <c r="CE22" i="6"/>
  <c r="CD22" i="6"/>
  <c r="CC22" i="6"/>
  <c r="CB22" i="6"/>
  <c r="CA22" i="6"/>
  <c r="BZ22" i="6"/>
  <c r="BV22" i="6"/>
  <c r="AV22" i="6"/>
  <c r="AU22" i="6"/>
  <c r="AT22" i="6"/>
  <c r="AS22" i="6"/>
  <c r="AR22" i="6"/>
  <c r="AQ22" i="6"/>
  <c r="AP22" i="6"/>
  <c r="AO22" i="6"/>
  <c r="AN22" i="6"/>
  <c r="AM22" i="6"/>
  <c r="AL22" i="6"/>
  <c r="AK22" i="6"/>
  <c r="AJ22" i="6"/>
  <c r="AI22" i="6"/>
  <c r="AH22" i="6"/>
  <c r="AD22" i="6"/>
  <c r="Z22" i="6"/>
  <c r="Y22" i="6"/>
  <c r="X22" i="6"/>
  <c r="W22" i="6"/>
  <c r="V22" i="6"/>
  <c r="U22" i="6"/>
  <c r="T22" i="6"/>
  <c r="S22" i="6"/>
  <c r="R22" i="6"/>
  <c r="Q22" i="6"/>
  <c r="P22" i="6"/>
  <c r="O22" i="6"/>
  <c r="M22" i="6"/>
  <c r="L22" i="6"/>
  <c r="K22" i="6"/>
  <c r="J22" i="6"/>
  <c r="H22" i="6"/>
  <c r="DK21" i="6"/>
  <c r="DJ21" i="6"/>
  <c r="DI21" i="6"/>
  <c r="DH21" i="6"/>
  <c r="DG21" i="6"/>
  <c r="DF21" i="6"/>
  <c r="DE21" i="6"/>
  <c r="DD21" i="6"/>
  <c r="DC21" i="6"/>
  <c r="DB21" i="6"/>
  <c r="DA21" i="6"/>
  <c r="CZ21" i="6"/>
  <c r="CY21" i="6"/>
  <c r="CX21" i="6"/>
  <c r="CW21" i="6"/>
  <c r="CV21" i="6"/>
  <c r="CU21" i="6"/>
  <c r="CS21" i="6"/>
  <c r="CR21" i="6"/>
  <c r="BX21" i="6"/>
  <c r="BU21" i="6" s="1"/>
  <c r="BS21" i="6"/>
  <c r="BR21" i="6"/>
  <c r="BQ21" i="6"/>
  <c r="BP21" i="6"/>
  <c r="BO21" i="6"/>
  <c r="BN21" i="6"/>
  <c r="BM21" i="6"/>
  <c r="BL21" i="6"/>
  <c r="BK21" i="6"/>
  <c r="BJ21" i="6"/>
  <c r="BI21" i="6"/>
  <c r="BH21" i="6"/>
  <c r="BG21" i="6"/>
  <c r="BF21" i="6"/>
  <c r="BE21" i="6"/>
  <c r="BD21" i="6"/>
  <c r="BC21" i="6"/>
  <c r="BA21" i="6"/>
  <c r="AZ21" i="6"/>
  <c r="AF21" i="6"/>
  <c r="BB21" i="6" s="1"/>
  <c r="AC21" i="6"/>
  <c r="G21" i="6"/>
  <c r="DJ20" i="6"/>
  <c r="DI20" i="6"/>
  <c r="DH20" i="6"/>
  <c r="DG20" i="6"/>
  <c r="DF20" i="6"/>
  <c r="DE20" i="6"/>
  <c r="DD20" i="6"/>
  <c r="DC20" i="6"/>
  <c r="DB20" i="6"/>
  <c r="DA20" i="6"/>
  <c r="CZ20" i="6"/>
  <c r="CY20" i="6"/>
  <c r="CX20" i="6"/>
  <c r="CW20" i="6"/>
  <c r="CV20" i="6"/>
  <c r="CU20" i="6"/>
  <c r="CT20" i="6"/>
  <c r="CR20" i="6"/>
  <c r="CO20" i="6"/>
  <c r="DK20" i="6" s="1"/>
  <c r="BW20" i="6"/>
  <c r="BR20" i="6"/>
  <c r="BQ20" i="6"/>
  <c r="BP20" i="6"/>
  <c r="BO20" i="6"/>
  <c r="BN20" i="6"/>
  <c r="BM20" i="6"/>
  <c r="BL20" i="6"/>
  <c r="BK20" i="6"/>
  <c r="BJ20" i="6"/>
  <c r="BI20" i="6"/>
  <c r="BH20" i="6"/>
  <c r="BG20" i="6"/>
  <c r="BF20" i="6"/>
  <c r="BE20" i="6"/>
  <c r="BD20" i="6"/>
  <c r="BC20" i="6"/>
  <c r="BB20" i="6"/>
  <c r="AZ20" i="6"/>
  <c r="AW20" i="6"/>
  <c r="AE20" i="6"/>
  <c r="BA20" i="6" s="1"/>
  <c r="G20" i="6"/>
  <c r="DK19" i="6"/>
  <c r="DJ19" i="6"/>
  <c r="DI19" i="6"/>
  <c r="DH19" i="6"/>
  <c r="DG19" i="6"/>
  <c r="DF19" i="6"/>
  <c r="DE19" i="6"/>
  <c r="DD19" i="6"/>
  <c r="DC19" i="6"/>
  <c r="DB19" i="6"/>
  <c r="DA19" i="6"/>
  <c r="CZ19" i="6"/>
  <c r="CY19" i="6"/>
  <c r="CX19" i="6"/>
  <c r="CW19" i="6"/>
  <c r="CV19" i="6"/>
  <c r="CU19" i="6"/>
  <c r="CT19" i="6"/>
  <c r="CS19" i="6"/>
  <c r="CR19" i="6"/>
  <c r="BU19" i="6"/>
  <c r="BS19" i="6"/>
  <c r="BR19" i="6"/>
  <c r="BQ19" i="6"/>
  <c r="BP19" i="6"/>
  <c r="BO19" i="6"/>
  <c r="BN19" i="6"/>
  <c r="BM19" i="6"/>
  <c r="BL19" i="6"/>
  <c r="BK19" i="6"/>
  <c r="BJ19" i="6"/>
  <c r="BI19" i="6"/>
  <c r="BH19" i="6"/>
  <c r="BG19" i="6"/>
  <c r="BF19" i="6"/>
  <c r="BE19" i="6"/>
  <c r="BD19" i="6"/>
  <c r="BC19" i="6"/>
  <c r="BB19" i="6"/>
  <c r="BA19" i="6"/>
  <c r="AZ19" i="6"/>
  <c r="AC19" i="6"/>
  <c r="G19" i="6"/>
  <c r="AB19" i="6" s="1"/>
  <c r="AX19" i="6" s="1"/>
  <c r="DK18" i="6"/>
  <c r="DJ18" i="6"/>
  <c r="DI18" i="6"/>
  <c r="DH18" i="6"/>
  <c r="DG18" i="6"/>
  <c r="DF18" i="6"/>
  <c r="DE18" i="6"/>
  <c r="DD18" i="6"/>
  <c r="DC18" i="6"/>
  <c r="DB18" i="6"/>
  <c r="DA18" i="6"/>
  <c r="CZ18" i="6"/>
  <c r="CY18" i="6"/>
  <c r="CX18" i="6"/>
  <c r="CW18" i="6"/>
  <c r="CV18" i="6"/>
  <c r="CU18" i="6"/>
  <c r="CT18" i="6"/>
  <c r="CR18" i="6"/>
  <c r="BW18" i="6"/>
  <c r="CS18" i="6" s="1"/>
  <c r="BS18" i="6"/>
  <c r="BR18" i="6"/>
  <c r="BQ18" i="6"/>
  <c r="BP18" i="6"/>
  <c r="BO18" i="6"/>
  <c r="BN18" i="6"/>
  <c r="BM18" i="6"/>
  <c r="BL18" i="6"/>
  <c r="BK18" i="6"/>
  <c r="BJ18" i="6"/>
  <c r="BI18" i="6"/>
  <c r="BH18" i="6"/>
  <c r="BG18" i="6"/>
  <c r="BF18" i="6"/>
  <c r="BE18" i="6"/>
  <c r="BD18" i="6"/>
  <c r="BC18" i="6"/>
  <c r="BB18" i="6"/>
  <c r="AZ18" i="6"/>
  <c r="AE18" i="6"/>
  <c r="BA18" i="6" s="1"/>
  <c r="G18" i="6"/>
  <c r="DK17" i="6"/>
  <c r="DJ17" i="6"/>
  <c r="DI17" i="6"/>
  <c r="DH17" i="6"/>
  <c r="DG17" i="6"/>
  <c r="DF17" i="6"/>
  <c r="DE17" i="6"/>
  <c r="DD17" i="6"/>
  <c r="DC17" i="6"/>
  <c r="DB17" i="6"/>
  <c r="DA17" i="6"/>
  <c r="CZ17" i="6"/>
  <c r="CY17" i="6"/>
  <c r="CX17" i="6"/>
  <c r="CW17" i="6"/>
  <c r="CV17" i="6"/>
  <c r="CU17" i="6"/>
  <c r="CT17" i="6"/>
  <c r="CR17" i="6"/>
  <c r="BW17" i="6"/>
  <c r="BU17" i="6" s="1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AZ17" i="6"/>
  <c r="AE17" i="6"/>
  <c r="I17" i="6"/>
  <c r="I113" i="6" s="1"/>
  <c r="G17" i="6"/>
  <c r="DK16" i="6"/>
  <c r="DJ16" i="6"/>
  <c r="DI16" i="6"/>
  <c r="DH16" i="6"/>
  <c r="DG16" i="6"/>
  <c r="DF16" i="6"/>
  <c r="DE16" i="6"/>
  <c r="DD16" i="6"/>
  <c r="DC16" i="6"/>
  <c r="DB16" i="6"/>
  <c r="DA16" i="6"/>
  <c r="CZ16" i="6"/>
  <c r="CY16" i="6"/>
  <c r="CX16" i="6"/>
  <c r="CW16" i="6"/>
  <c r="CV16" i="6"/>
  <c r="CU16" i="6"/>
  <c r="CT16" i="6"/>
  <c r="CS16" i="6"/>
  <c r="CR16" i="6"/>
  <c r="BU16" i="6"/>
  <c r="BS16" i="6"/>
  <c r="BR16" i="6"/>
  <c r="BQ16" i="6"/>
  <c r="BP16" i="6"/>
  <c r="BO16" i="6"/>
  <c r="BN16" i="6"/>
  <c r="BM16" i="6"/>
  <c r="BL16" i="6"/>
  <c r="BK16" i="6"/>
  <c r="BJ16" i="6"/>
  <c r="BI16" i="6"/>
  <c r="BH16" i="6"/>
  <c r="BG16" i="6"/>
  <c r="BF16" i="6"/>
  <c r="BE16" i="6"/>
  <c r="BD16" i="6"/>
  <c r="BC16" i="6"/>
  <c r="BB16" i="6"/>
  <c r="BA16" i="6"/>
  <c r="AZ16" i="6"/>
  <c r="AC16" i="6"/>
  <c r="G16" i="6"/>
  <c r="AB16" i="6" s="1"/>
  <c r="AX16" i="6" s="1"/>
  <c r="DK15" i="6"/>
  <c r="DJ15" i="6"/>
  <c r="DI15" i="6"/>
  <c r="DH15" i="6"/>
  <c r="DG15" i="6"/>
  <c r="DF15" i="6"/>
  <c r="DE15" i="6"/>
  <c r="DD15" i="6"/>
  <c r="DC15" i="6"/>
  <c r="DB15" i="6"/>
  <c r="DA15" i="6"/>
  <c r="CZ15" i="6"/>
  <c r="CY15" i="6"/>
  <c r="CX15" i="6"/>
  <c r="CW15" i="6"/>
  <c r="CV15" i="6"/>
  <c r="CU15" i="6"/>
  <c r="CS15" i="6"/>
  <c r="CR15" i="6"/>
  <c r="BX15" i="6"/>
  <c r="CT15" i="6" s="1"/>
  <c r="BS15" i="6"/>
  <c r="BR15" i="6"/>
  <c r="BQ15" i="6"/>
  <c r="BP15" i="6"/>
  <c r="BO15" i="6"/>
  <c r="BN15" i="6"/>
  <c r="BM15" i="6"/>
  <c r="BL15" i="6"/>
  <c r="BK15" i="6"/>
  <c r="BJ15" i="6"/>
  <c r="BI15" i="6"/>
  <c r="BH15" i="6"/>
  <c r="BG15" i="6"/>
  <c r="BF15" i="6"/>
  <c r="BE15" i="6"/>
  <c r="BD15" i="6"/>
  <c r="BC15" i="6"/>
  <c r="BA15" i="6"/>
  <c r="AZ15" i="6"/>
  <c r="AF15" i="6"/>
  <c r="AC15" i="6" s="1"/>
  <c r="G15" i="6"/>
  <c r="DK14" i="6"/>
  <c r="DJ14" i="6"/>
  <c r="DI14" i="6"/>
  <c r="DH14" i="6"/>
  <c r="DG14" i="6"/>
  <c r="DF14" i="6"/>
  <c r="DE14" i="6"/>
  <c r="DD14" i="6"/>
  <c r="DC14" i="6"/>
  <c r="DB14" i="6"/>
  <c r="DA14" i="6"/>
  <c r="CZ14" i="6"/>
  <c r="CY14" i="6"/>
  <c r="CX14" i="6"/>
  <c r="CW14" i="6"/>
  <c r="CV14" i="6"/>
  <c r="CU14" i="6"/>
  <c r="CT14" i="6"/>
  <c r="CS14" i="6"/>
  <c r="CR14" i="6"/>
  <c r="BU14" i="6"/>
  <c r="BT14" i="6" s="1"/>
  <c r="CP14" i="6" s="1"/>
  <c r="BS14" i="6"/>
  <c r="BR14" i="6"/>
  <c r="BQ14" i="6"/>
  <c r="BP14" i="6"/>
  <c r="BO14" i="6"/>
  <c r="BN14" i="6"/>
  <c r="BM14" i="6"/>
  <c r="BL14" i="6"/>
  <c r="BK14" i="6"/>
  <c r="BJ14" i="6"/>
  <c r="BI14" i="6"/>
  <c r="BH14" i="6"/>
  <c r="BG14" i="6"/>
  <c r="BF14" i="6"/>
  <c r="BE14" i="6"/>
  <c r="BD14" i="6"/>
  <c r="BC14" i="6"/>
  <c r="BB14" i="6"/>
  <c r="BA14" i="6"/>
  <c r="AZ14" i="6"/>
  <c r="AC14" i="6"/>
  <c r="G14" i="6"/>
  <c r="DK13" i="6"/>
  <c r="DJ13" i="6"/>
  <c r="DI13" i="6"/>
  <c r="DH13" i="6"/>
  <c r="DG13" i="6"/>
  <c r="DF13" i="6"/>
  <c r="DE13" i="6"/>
  <c r="DD13" i="6"/>
  <c r="DC13" i="6"/>
  <c r="DB13" i="6"/>
  <c r="DA13" i="6"/>
  <c r="CZ13" i="6"/>
  <c r="CY13" i="6"/>
  <c r="CX13" i="6"/>
  <c r="CW13" i="6"/>
  <c r="CV13" i="6"/>
  <c r="CU13" i="6"/>
  <c r="CS13" i="6"/>
  <c r="CR13" i="6"/>
  <c r="BX13" i="6"/>
  <c r="BS13" i="6"/>
  <c r="BR13" i="6"/>
  <c r="BQ13" i="6"/>
  <c r="BP13" i="6"/>
  <c r="BO13" i="6"/>
  <c r="BN13" i="6"/>
  <c r="BM13" i="6"/>
  <c r="BL13" i="6"/>
  <c r="BK13" i="6"/>
  <c r="BJ13" i="6"/>
  <c r="BI13" i="6"/>
  <c r="BH13" i="6"/>
  <c r="BG13" i="6"/>
  <c r="BF13" i="6"/>
  <c r="BE13" i="6"/>
  <c r="BD13" i="6"/>
  <c r="BC13" i="6"/>
  <c r="BA13" i="6"/>
  <c r="AZ13" i="6"/>
  <c r="AF13" i="6"/>
  <c r="G13" i="6"/>
  <c r="DK12" i="6"/>
  <c r="DJ12" i="6"/>
  <c r="DI12" i="6"/>
  <c r="DH12" i="6"/>
  <c r="DG12" i="6"/>
  <c r="DF12" i="6"/>
  <c r="DE12" i="6"/>
  <c r="DD12" i="6"/>
  <c r="DC12" i="6"/>
  <c r="DB12" i="6"/>
  <c r="DA12" i="6"/>
  <c r="CZ12" i="6"/>
  <c r="CY12" i="6"/>
  <c r="CX12" i="6"/>
  <c r="CW12" i="6"/>
  <c r="CV12" i="6"/>
  <c r="CU12" i="6"/>
  <c r="CT12" i="6"/>
  <c r="CR12" i="6"/>
  <c r="CO12" i="6"/>
  <c r="BW12" i="6"/>
  <c r="CS12" i="6" s="1"/>
  <c r="BR12" i="6"/>
  <c r="BQ12" i="6"/>
  <c r="BP12" i="6"/>
  <c r="BO12" i="6"/>
  <c r="BN12" i="6"/>
  <c r="BM12" i="6"/>
  <c r="BL12" i="6"/>
  <c r="BK12" i="6"/>
  <c r="BJ12" i="6"/>
  <c r="BI12" i="6"/>
  <c r="BH12" i="6"/>
  <c r="BG12" i="6"/>
  <c r="BF12" i="6"/>
  <c r="BE12" i="6"/>
  <c r="BD12" i="6"/>
  <c r="BC12" i="6"/>
  <c r="BB12" i="6"/>
  <c r="AZ12" i="6"/>
  <c r="AW12" i="6"/>
  <c r="BS12" i="6" s="1"/>
  <c r="AE12" i="6"/>
  <c r="BA12" i="6" s="1"/>
  <c r="G12" i="6"/>
  <c r="DK11" i="6"/>
  <c r="DJ11" i="6"/>
  <c r="DI11" i="6"/>
  <c r="DH11" i="6"/>
  <c r="DG11" i="6"/>
  <c r="DF11" i="6"/>
  <c r="DE11" i="6"/>
  <c r="DD11" i="6"/>
  <c r="DC11" i="6"/>
  <c r="DB11" i="6"/>
  <c r="DA11" i="6"/>
  <c r="CZ11" i="6"/>
  <c r="CY11" i="6"/>
  <c r="CX11" i="6"/>
  <c r="CW11" i="6"/>
  <c r="CV11" i="6"/>
  <c r="CU11" i="6"/>
  <c r="CT11" i="6"/>
  <c r="CS11" i="6"/>
  <c r="CR11" i="6"/>
  <c r="BU11" i="6"/>
  <c r="BS11" i="6"/>
  <c r="BR11" i="6"/>
  <c r="BQ11" i="6"/>
  <c r="BP11" i="6"/>
  <c r="BO11" i="6"/>
  <c r="BN11" i="6"/>
  <c r="BM11" i="6"/>
  <c r="BL11" i="6"/>
  <c r="BK11" i="6"/>
  <c r="BJ11" i="6"/>
  <c r="BI11" i="6"/>
  <c r="BH11" i="6"/>
  <c r="BG11" i="6"/>
  <c r="BF11" i="6"/>
  <c r="BE11" i="6"/>
  <c r="BD11" i="6"/>
  <c r="BC11" i="6"/>
  <c r="BB11" i="6"/>
  <c r="BA11" i="6"/>
  <c r="AZ11" i="6"/>
  <c r="AC11" i="6"/>
  <c r="G11" i="6"/>
  <c r="DK10" i="6"/>
  <c r="DJ10" i="6"/>
  <c r="DI10" i="6"/>
  <c r="DH10" i="6"/>
  <c r="DG10" i="6"/>
  <c r="DF10" i="6"/>
  <c r="DE10" i="6"/>
  <c r="DD10" i="6"/>
  <c r="DC10" i="6"/>
  <c r="DB10" i="6"/>
  <c r="DA10" i="6"/>
  <c r="CZ10" i="6"/>
  <c r="CY10" i="6"/>
  <c r="CX10" i="6"/>
  <c r="CW10" i="6"/>
  <c r="CV10" i="6"/>
  <c r="CU10" i="6"/>
  <c r="CT10" i="6"/>
  <c r="CS10" i="6"/>
  <c r="CR10" i="6"/>
  <c r="BU10" i="6"/>
  <c r="BS10" i="6"/>
  <c r="BR10" i="6"/>
  <c r="BQ10" i="6"/>
  <c r="BP10" i="6"/>
  <c r="BO10" i="6"/>
  <c r="BN10" i="6"/>
  <c r="BM10" i="6"/>
  <c r="BL10" i="6"/>
  <c r="BK10" i="6"/>
  <c r="BJ10" i="6"/>
  <c r="BI10" i="6"/>
  <c r="BH10" i="6"/>
  <c r="BG10" i="6"/>
  <c r="BF10" i="6"/>
  <c r="BE10" i="6"/>
  <c r="BD10" i="6"/>
  <c r="BC10" i="6"/>
  <c r="BB10" i="6"/>
  <c r="AZ10" i="6"/>
  <c r="AE10" i="6"/>
  <c r="BA10" i="6" s="1"/>
  <c r="G10" i="6"/>
  <c r="DK9" i="6"/>
  <c r="DJ9" i="6"/>
  <c r="DI9" i="6"/>
  <c r="DH9" i="6"/>
  <c r="DG9" i="6"/>
  <c r="DF9" i="6"/>
  <c r="DE9" i="6"/>
  <c r="DD9" i="6"/>
  <c r="DC9" i="6"/>
  <c r="DB9" i="6"/>
  <c r="DA9" i="6"/>
  <c r="CZ9" i="6"/>
  <c r="CY9" i="6"/>
  <c r="CX9" i="6"/>
  <c r="CW9" i="6"/>
  <c r="CV9" i="6"/>
  <c r="CU9" i="6"/>
  <c r="CT9" i="6"/>
  <c r="CR9" i="6"/>
  <c r="BY9" i="6"/>
  <c r="BY111" i="6" s="1"/>
  <c r="BW9" i="6"/>
  <c r="BR9" i="6"/>
  <c r="BQ9" i="6"/>
  <c r="BP9" i="6"/>
  <c r="BO9" i="6"/>
  <c r="BN9" i="6"/>
  <c r="BM9" i="6"/>
  <c r="BL9" i="6"/>
  <c r="BK9" i="6"/>
  <c r="BJ9" i="6"/>
  <c r="BI9" i="6"/>
  <c r="BH9" i="6"/>
  <c r="BG9" i="6"/>
  <c r="BF9" i="6"/>
  <c r="BE9" i="6"/>
  <c r="BD9" i="6"/>
  <c r="BB9" i="6"/>
  <c r="AZ9" i="6"/>
  <c r="AW9" i="6"/>
  <c r="AG9" i="6"/>
  <c r="AE9" i="6"/>
  <c r="I9" i="6"/>
  <c r="BA9" i="6" s="1"/>
  <c r="DK8" i="6"/>
  <c r="DJ8" i="6"/>
  <c r="DI8" i="6"/>
  <c r="DH8" i="6"/>
  <c r="DG8" i="6"/>
  <c r="DF8" i="6"/>
  <c r="DE8" i="6"/>
  <c r="DD8" i="6"/>
  <c r="DC8" i="6"/>
  <c r="DB8" i="6"/>
  <c r="DA8" i="6"/>
  <c r="CZ8" i="6"/>
  <c r="CY8" i="6"/>
  <c r="CX8" i="6"/>
  <c r="CW8" i="6"/>
  <c r="CV8" i="6"/>
  <c r="CU8" i="6"/>
  <c r="CT8" i="6"/>
  <c r="CR8" i="6"/>
  <c r="BW8" i="6"/>
  <c r="BU8" i="6" s="1"/>
  <c r="BS8" i="6"/>
  <c r="BR8" i="6"/>
  <c r="BQ8" i="6"/>
  <c r="BP8" i="6"/>
  <c r="BO8" i="6"/>
  <c r="BN8" i="6"/>
  <c r="BM8" i="6"/>
  <c r="BL8" i="6"/>
  <c r="BK8" i="6"/>
  <c r="BJ8" i="6"/>
  <c r="BI8" i="6"/>
  <c r="BH8" i="6"/>
  <c r="BG8" i="6"/>
  <c r="BF8" i="6"/>
  <c r="BE8" i="6"/>
  <c r="BD8" i="6"/>
  <c r="BC8" i="6"/>
  <c r="BB8" i="6"/>
  <c r="AZ8" i="6"/>
  <c r="AE8" i="6"/>
  <c r="I8" i="6"/>
  <c r="DK7" i="6"/>
  <c r="DJ7" i="6"/>
  <c r="DI7" i="6"/>
  <c r="DH7" i="6"/>
  <c r="DG7" i="6"/>
  <c r="DF7" i="6"/>
  <c r="DE7" i="6"/>
  <c r="DD7" i="6"/>
  <c r="DC7" i="6"/>
  <c r="DB7" i="6"/>
  <c r="DA7" i="6"/>
  <c r="CZ7" i="6"/>
  <c r="CY7" i="6"/>
  <c r="CX7" i="6"/>
  <c r="CW7" i="6"/>
  <c r="CV7" i="6"/>
  <c r="CU7" i="6"/>
  <c r="CT7" i="6"/>
  <c r="CS7" i="6"/>
  <c r="CR7" i="6"/>
  <c r="BU7" i="6"/>
  <c r="BS7" i="6"/>
  <c r="BR7" i="6"/>
  <c r="BQ7" i="6"/>
  <c r="BP7" i="6"/>
  <c r="BO7" i="6"/>
  <c r="BN7" i="6"/>
  <c r="BM7" i="6"/>
  <c r="BL7" i="6"/>
  <c r="BK7" i="6"/>
  <c r="BJ7" i="6"/>
  <c r="BI7" i="6"/>
  <c r="BH7" i="6"/>
  <c r="BG7" i="6"/>
  <c r="BF7" i="6"/>
  <c r="BE7" i="6"/>
  <c r="BD7" i="6"/>
  <c r="BC7" i="6"/>
  <c r="BB7" i="6"/>
  <c r="BA7" i="6"/>
  <c r="AZ7" i="6"/>
  <c r="AC7" i="6"/>
  <c r="G7" i="6"/>
  <c r="DK6" i="6"/>
  <c r="DJ6" i="6"/>
  <c r="DI6" i="6"/>
  <c r="DH6" i="6"/>
  <c r="DG6" i="6"/>
  <c r="DF6" i="6"/>
  <c r="DE6" i="6"/>
  <c r="DD6" i="6"/>
  <c r="DC6" i="6"/>
  <c r="DB6" i="6"/>
  <c r="DA6" i="6"/>
  <c r="CZ6" i="6"/>
  <c r="CY6" i="6"/>
  <c r="CX6" i="6"/>
  <c r="CW6" i="6"/>
  <c r="CV6" i="6"/>
  <c r="CU6" i="6"/>
  <c r="CT6" i="6"/>
  <c r="CS6" i="6"/>
  <c r="CR6" i="6"/>
  <c r="BU6" i="6"/>
  <c r="BS6" i="6"/>
  <c r="BR6" i="6"/>
  <c r="BQ6" i="6"/>
  <c r="BP6" i="6"/>
  <c r="BO6" i="6"/>
  <c r="BN6" i="6"/>
  <c r="BM6" i="6"/>
  <c r="BL6" i="6"/>
  <c r="BK6" i="6"/>
  <c r="BJ6" i="6"/>
  <c r="BI6" i="6"/>
  <c r="BH6" i="6"/>
  <c r="BG6" i="6"/>
  <c r="BF6" i="6"/>
  <c r="BE6" i="6"/>
  <c r="BD6" i="6"/>
  <c r="BC6" i="6"/>
  <c r="BB6" i="6"/>
  <c r="BA6" i="6"/>
  <c r="AZ6" i="6"/>
  <c r="AC6" i="6"/>
  <c r="G6" i="6"/>
  <c r="DJ5" i="6"/>
  <c r="DI5" i="6"/>
  <c r="DH5" i="6"/>
  <c r="DG5" i="6"/>
  <c r="DF5" i="6"/>
  <c r="DE5" i="6"/>
  <c r="DD5" i="6"/>
  <c r="DC5" i="6"/>
  <c r="DB5" i="6"/>
  <c r="DA5" i="6"/>
  <c r="CZ5" i="6"/>
  <c r="CY5" i="6"/>
  <c r="CX5" i="6"/>
  <c r="CW5" i="6"/>
  <c r="CV5" i="6"/>
  <c r="CU5" i="6"/>
  <c r="CT5" i="6"/>
  <c r="CR5" i="6"/>
  <c r="CO5" i="6"/>
  <c r="BW5" i="6"/>
  <c r="BR5" i="6"/>
  <c r="BQ5" i="6"/>
  <c r="BP5" i="6"/>
  <c r="BO5" i="6"/>
  <c r="BN5" i="6"/>
  <c r="BM5" i="6"/>
  <c r="BL5" i="6"/>
  <c r="BK5" i="6"/>
  <c r="BJ5" i="6"/>
  <c r="BI5" i="6"/>
  <c r="BH5" i="6"/>
  <c r="BG5" i="6"/>
  <c r="BF5" i="6"/>
  <c r="BE5" i="6"/>
  <c r="BD5" i="6"/>
  <c r="BC5" i="6"/>
  <c r="BB5" i="6"/>
  <c r="AZ5" i="6"/>
  <c r="AW5" i="6"/>
  <c r="BS5" i="6" s="1"/>
  <c r="AE5" i="6"/>
  <c r="G5" i="6"/>
  <c r="DJ4" i="6"/>
  <c r="DI4" i="6"/>
  <c r="DH4" i="6"/>
  <c r="DG4" i="6"/>
  <c r="DF4" i="6"/>
  <c r="DE4" i="6"/>
  <c r="DD4" i="6"/>
  <c r="DC4" i="6"/>
  <c r="DB4" i="6"/>
  <c r="DA4" i="6"/>
  <c r="CZ4" i="6"/>
  <c r="CY4" i="6"/>
  <c r="CX4" i="6"/>
  <c r="CW4" i="6"/>
  <c r="CV4" i="6"/>
  <c r="CU4" i="6"/>
  <c r="CT4" i="6"/>
  <c r="CR4" i="6"/>
  <c r="BW4" i="6"/>
  <c r="BR4" i="6"/>
  <c r="BQ4" i="6"/>
  <c r="BP4" i="6"/>
  <c r="BO4" i="6"/>
  <c r="BN4" i="6"/>
  <c r="BM4" i="6"/>
  <c r="BL4" i="6"/>
  <c r="BK4" i="6"/>
  <c r="BJ4" i="6"/>
  <c r="BI4" i="6"/>
  <c r="BH4" i="6"/>
  <c r="BG4" i="6"/>
  <c r="BF4" i="6"/>
  <c r="BE4" i="6"/>
  <c r="BD4" i="6"/>
  <c r="BC4" i="6"/>
  <c r="BB4" i="6"/>
  <c r="BA4" i="6"/>
  <c r="AZ4" i="6"/>
  <c r="AE4" i="6"/>
  <c r="AC4" i="6"/>
  <c r="AA4" i="6"/>
  <c r="AA22" i="6" s="1"/>
  <c r="BU9" i="6" l="1"/>
  <c r="AC27" i="6"/>
  <c r="BN27" i="6"/>
  <c r="AY27" i="6" s="1"/>
  <c r="DM27" i="6" s="1"/>
  <c r="AO52" i="6"/>
  <c r="AC43" i="6"/>
  <c r="AB26" i="6"/>
  <c r="AX26" i="6" s="1"/>
  <c r="BB39" i="6"/>
  <c r="BK58" i="6"/>
  <c r="AB61" i="6"/>
  <c r="AX61" i="6" s="1"/>
  <c r="AZ84" i="6"/>
  <c r="AY84" i="6" s="1"/>
  <c r="DM84" i="6" s="1"/>
  <c r="AU115" i="6"/>
  <c r="AC115" i="6" s="1"/>
  <c r="BT54" i="6"/>
  <c r="CP54" i="6" s="1"/>
  <c r="CQ61" i="6"/>
  <c r="AP105" i="6"/>
  <c r="BA32" i="6"/>
  <c r="BU48" i="6"/>
  <c r="BT48" i="6" s="1"/>
  <c r="CP48" i="6" s="1"/>
  <c r="AY54" i="6"/>
  <c r="DM54" i="6" s="1"/>
  <c r="BU59" i="6"/>
  <c r="BT59" i="6" s="1"/>
  <c r="CP59" i="6" s="1"/>
  <c r="G84" i="6"/>
  <c r="BT84" i="6" s="1"/>
  <c r="CP84" i="6" s="1"/>
  <c r="AC86" i="6"/>
  <c r="AB86" i="6" s="1"/>
  <c r="AX86" i="6" s="1"/>
  <c r="CQ55" i="6"/>
  <c r="CS99" i="6"/>
  <c r="BB15" i="6"/>
  <c r="BI109" i="6"/>
  <c r="CN105" i="6"/>
  <c r="CN107" i="6" s="1"/>
  <c r="BU12" i="6"/>
  <c r="BT12" i="6" s="1"/>
  <c r="CP12" i="6" s="1"/>
  <c r="BT19" i="6"/>
  <c r="CP19" i="6" s="1"/>
  <c r="CT21" i="6"/>
  <c r="BT28" i="6"/>
  <c r="CP28" i="6" s="1"/>
  <c r="CY73" i="6"/>
  <c r="CR84" i="6"/>
  <c r="CT87" i="6"/>
  <c r="CT117" i="6" s="1"/>
  <c r="CX109" i="6"/>
  <c r="BO84" i="6"/>
  <c r="AB11" i="6"/>
  <c r="AX11" i="6" s="1"/>
  <c r="I22" i="6"/>
  <c r="AC5" i="6"/>
  <c r="AB5" i="6" s="1"/>
  <c r="AX5" i="6" s="1"/>
  <c r="DC111" i="6"/>
  <c r="DK111" i="6"/>
  <c r="BT16" i="6"/>
  <c r="CP16" i="6" s="1"/>
  <c r="AC18" i="6"/>
  <c r="AC37" i="6"/>
  <c r="AZ74" i="6"/>
  <c r="AY74" i="6" s="1"/>
  <c r="DM74" i="6" s="1"/>
  <c r="CY109" i="6"/>
  <c r="CQ91" i="6"/>
  <c r="BU98" i="6"/>
  <c r="CJ111" i="6"/>
  <c r="DK41" i="6"/>
  <c r="CQ41" i="6" s="1"/>
  <c r="BU49" i="6"/>
  <c r="AC57" i="6"/>
  <c r="AB57" i="6" s="1"/>
  <c r="AX57" i="6" s="1"/>
  <c r="BU63" i="6"/>
  <c r="BT63" i="6" s="1"/>
  <c r="CP63" i="6" s="1"/>
  <c r="BU75" i="6"/>
  <c r="BT75" i="6" s="1"/>
  <c r="CP75" i="6" s="1"/>
  <c r="CR74" i="6"/>
  <c r="CQ74" i="6" s="1"/>
  <c r="BU90" i="6"/>
  <c r="BT90" i="6" s="1"/>
  <c r="CP90" i="6" s="1"/>
  <c r="AC10" i="6"/>
  <c r="AB10" i="6" s="1"/>
  <c r="AX10" i="6" s="1"/>
  <c r="AC60" i="6"/>
  <c r="AB60" i="6" s="1"/>
  <c r="AX60" i="6" s="1"/>
  <c r="AC62" i="6"/>
  <c r="AB62" i="6" s="1"/>
  <c r="AX62" i="6" s="1"/>
  <c r="BU66" i="6"/>
  <c r="BT66" i="6" s="1"/>
  <c r="CP66" i="6" s="1"/>
  <c r="BA71" i="6"/>
  <c r="AY71" i="6" s="1"/>
  <c r="DM71" i="6" s="1"/>
  <c r="BU80" i="6"/>
  <c r="BT80" i="6" s="1"/>
  <c r="CP80" i="6" s="1"/>
  <c r="AE22" i="6"/>
  <c r="AE111" i="6"/>
  <c r="CU111" i="6"/>
  <c r="AC31" i="6"/>
  <c r="AB31" i="6" s="1"/>
  <c r="AX31" i="6" s="1"/>
  <c r="AC49" i="6"/>
  <c r="CQ66" i="6"/>
  <c r="BV88" i="6"/>
  <c r="BV107" i="6" s="1"/>
  <c r="BU81" i="6"/>
  <c r="BU87" i="6"/>
  <c r="BX88" i="6"/>
  <c r="CS32" i="6"/>
  <c r="CQ32" i="6" s="1"/>
  <c r="CS56" i="6"/>
  <c r="CQ56" i="6" s="1"/>
  <c r="AY62" i="6"/>
  <c r="BU25" i="6"/>
  <c r="BT25" i="6" s="1"/>
  <c r="CP25" i="6" s="1"/>
  <c r="BU36" i="6"/>
  <c r="BT36" i="6" s="1"/>
  <c r="CP36" i="6" s="1"/>
  <c r="BK73" i="6"/>
  <c r="BU18" i="6"/>
  <c r="BT18" i="6" s="1"/>
  <c r="CP18" i="6" s="1"/>
  <c r="CQ28" i="6"/>
  <c r="BU56" i="6"/>
  <c r="BT56" i="6" s="1"/>
  <c r="CP56" i="6" s="1"/>
  <c r="DK56" i="6"/>
  <c r="BU82" i="6"/>
  <c r="BT82" i="6" s="1"/>
  <c r="CP82" i="6" s="1"/>
  <c r="CS82" i="6"/>
  <c r="CQ82" i="6" s="1"/>
  <c r="AY69" i="6"/>
  <c r="DM69" i="6" s="1"/>
  <c r="BU79" i="6"/>
  <c r="CS79" i="6"/>
  <c r="AB38" i="6"/>
  <c r="AX38" i="6" s="1"/>
  <c r="BT41" i="6"/>
  <c r="CP41" i="6" s="1"/>
  <c r="CU73" i="6"/>
  <c r="BU76" i="6"/>
  <c r="BT76" i="6" s="1"/>
  <c r="CP76" i="6" s="1"/>
  <c r="CK88" i="6"/>
  <c r="CK107" i="6" s="1"/>
  <c r="DG76" i="6"/>
  <c r="CQ76" i="6" s="1"/>
  <c r="CS20" i="6"/>
  <c r="CQ20" i="6" s="1"/>
  <c r="BU20" i="6"/>
  <c r="BT20" i="6" s="1"/>
  <c r="CP20" i="6" s="1"/>
  <c r="CS50" i="6"/>
  <c r="CQ50" i="6" s="1"/>
  <c r="BU50" i="6"/>
  <c r="BT50" i="6" s="1"/>
  <c r="CP50" i="6" s="1"/>
  <c r="AY55" i="6"/>
  <c r="DM55" i="6" s="1"/>
  <c r="AG111" i="6"/>
  <c r="BC9" i="6"/>
  <c r="BC22" i="6" s="1"/>
  <c r="AG22" i="6"/>
  <c r="BB48" i="6"/>
  <c r="AC48" i="6"/>
  <c r="AB48" i="6" s="1"/>
  <c r="AX48" i="6" s="1"/>
  <c r="BT55" i="6"/>
  <c r="CP55" i="6" s="1"/>
  <c r="BS83" i="6"/>
  <c r="AC85" i="6"/>
  <c r="AB85" i="6" s="1"/>
  <c r="AX85" i="6" s="1"/>
  <c r="BA85" i="6"/>
  <c r="BA88" i="6" s="1"/>
  <c r="AC17" i="6"/>
  <c r="DM17" i="6" s="1"/>
  <c r="BA17" i="6"/>
  <c r="AF88" i="6"/>
  <c r="AC87" i="6"/>
  <c r="AF117" i="6"/>
  <c r="BB87" i="6"/>
  <c r="AA113" i="6"/>
  <c r="G4" i="6"/>
  <c r="AB4" i="6" s="1"/>
  <c r="AX4" i="6" s="1"/>
  <c r="BS4" i="6"/>
  <c r="AY4" i="6" s="1"/>
  <c r="DM4" i="6" s="1"/>
  <c r="DK4" i="6"/>
  <c r="BU31" i="6"/>
  <c r="BT31" i="6" s="1"/>
  <c r="CP31" i="6" s="1"/>
  <c r="CS31" i="6"/>
  <c r="CQ49" i="6"/>
  <c r="BU60" i="6"/>
  <c r="BT60" i="6" s="1"/>
  <c r="CP60" i="6" s="1"/>
  <c r="DF60" i="6"/>
  <c r="CQ60" i="6" s="1"/>
  <c r="AC98" i="6"/>
  <c r="AV105" i="6"/>
  <c r="AV107" i="6" s="1"/>
  <c r="BR98" i="6"/>
  <c r="BR115" i="6" s="1"/>
  <c r="AV115" i="6"/>
  <c r="DG84" i="6"/>
  <c r="CQ84" i="6" s="1"/>
  <c r="BW22" i="6"/>
  <c r="AB7" i="6"/>
  <c r="AX7" i="6" s="1"/>
  <c r="BT23" i="6"/>
  <c r="CP23" i="6" s="1"/>
  <c r="BT30" i="6"/>
  <c r="CP30" i="6" s="1"/>
  <c r="BK42" i="6"/>
  <c r="BK52" i="6" s="1"/>
  <c r="BT51" i="6"/>
  <c r="CP51" i="6" s="1"/>
  <c r="S52" i="6"/>
  <c r="CR73" i="6"/>
  <c r="CZ73" i="6"/>
  <c r="DH73" i="6"/>
  <c r="CQ57" i="6"/>
  <c r="DC73" i="6"/>
  <c r="CQ58" i="6"/>
  <c r="CZ114" i="6"/>
  <c r="CQ64" i="6"/>
  <c r="AE88" i="6"/>
  <c r="BF88" i="6"/>
  <c r="CV109" i="6"/>
  <c r="DD109" i="6"/>
  <c r="BT10" i="6"/>
  <c r="CP10" i="6" s="1"/>
  <c r="BU15" i="6"/>
  <c r="BT15" i="6" s="1"/>
  <c r="CP15" i="6" s="1"/>
  <c r="BT21" i="6"/>
  <c r="CP21" i="6" s="1"/>
  <c r="AY24" i="6"/>
  <c r="DM24" i="6" s="1"/>
  <c r="BT37" i="6"/>
  <c r="CP37" i="6" s="1"/>
  <c r="DC42" i="6"/>
  <c r="CQ42" i="6" s="1"/>
  <c r="AC44" i="6"/>
  <c r="AB44" i="6" s="1"/>
  <c r="AX44" i="6" s="1"/>
  <c r="BT45" i="6"/>
  <c r="CP45" i="6" s="1"/>
  <c r="AY57" i="6"/>
  <c r="BU62" i="6"/>
  <c r="BT62" i="6" s="1"/>
  <c r="CP62" i="6" s="1"/>
  <c r="DF62" i="6"/>
  <c r="CQ62" i="6" s="1"/>
  <c r="CQ67" i="6"/>
  <c r="CW88" i="6"/>
  <c r="DE88" i="6"/>
  <c r="BT77" i="6"/>
  <c r="CP77" i="6" s="1"/>
  <c r="BT101" i="6"/>
  <c r="CP101" i="6" s="1"/>
  <c r="CQ89" i="6"/>
  <c r="CV22" i="6"/>
  <c r="BG22" i="6"/>
  <c r="AC12" i="6"/>
  <c r="AB12" i="6" s="1"/>
  <c r="AX12" i="6" s="1"/>
  <c r="CQ18" i="6"/>
  <c r="W107" i="6"/>
  <c r="AP107" i="6"/>
  <c r="CH107" i="6"/>
  <c r="BT46" i="6"/>
  <c r="CP46" i="6" s="1"/>
  <c r="BD109" i="6"/>
  <c r="DK95" i="6"/>
  <c r="BG111" i="6"/>
  <c r="V107" i="6"/>
  <c r="BH117" i="6"/>
  <c r="BP88" i="6"/>
  <c r="BT17" i="6"/>
  <c r="CP17" i="6" s="1"/>
  <c r="O107" i="6"/>
  <c r="AH107" i="6"/>
  <c r="BZ107" i="6"/>
  <c r="BM73" i="6"/>
  <c r="BT72" i="6"/>
  <c r="CP72" i="6" s="1"/>
  <c r="BK22" i="6"/>
  <c r="BT11" i="6"/>
  <c r="CP11" i="6" s="1"/>
  <c r="BX22" i="6"/>
  <c r="DM15" i="6"/>
  <c r="CQ16" i="6"/>
  <c r="CI107" i="6"/>
  <c r="BT33" i="6"/>
  <c r="CP33" i="6" s="1"/>
  <c r="CT73" i="6"/>
  <c r="DJ73" i="6"/>
  <c r="BF73" i="6"/>
  <c r="BT81" i="6"/>
  <c r="CP81" i="6" s="1"/>
  <c r="M107" i="6"/>
  <c r="AW114" i="6"/>
  <c r="AY60" i="6"/>
  <c r="BK109" i="6"/>
  <c r="CQ72" i="6"/>
  <c r="DC22" i="6"/>
  <c r="CA107" i="6"/>
  <c r="DB73" i="6"/>
  <c r="CQ68" i="6"/>
  <c r="AW73" i="6"/>
  <c r="CZ105" i="6"/>
  <c r="CO112" i="6"/>
  <c r="BA5" i="6"/>
  <c r="BB34" i="6"/>
  <c r="AY34" i="6" s="1"/>
  <c r="DM34" i="6" s="1"/>
  <c r="BT38" i="6"/>
  <c r="CP38" i="6" s="1"/>
  <c r="CO52" i="6"/>
  <c r="CS43" i="6"/>
  <c r="CQ43" i="6" s="1"/>
  <c r="CQ51" i="6"/>
  <c r="CQ69" i="6"/>
  <c r="AY72" i="6"/>
  <c r="DM72" i="6" s="1"/>
  <c r="AB96" i="6"/>
  <c r="AX96" i="6" s="1"/>
  <c r="CQ96" i="6"/>
  <c r="DF97" i="6"/>
  <c r="DF110" i="6" s="1"/>
  <c r="AY101" i="6"/>
  <c r="CI116" i="6"/>
  <c r="CI118" i="6" s="1"/>
  <c r="AY93" i="6"/>
  <c r="DM93" i="6" s="1"/>
  <c r="BH111" i="6"/>
  <c r="DD105" i="6"/>
  <c r="BL109" i="6"/>
  <c r="BE110" i="6"/>
  <c r="BM110" i="6"/>
  <c r="CY110" i="6"/>
  <c r="DG110" i="6"/>
  <c r="BT95" i="6"/>
  <c r="CP95" i="6" s="1"/>
  <c r="AY99" i="6"/>
  <c r="BK105" i="6"/>
  <c r="AY89" i="6"/>
  <c r="DM89" i="6" s="1"/>
  <c r="CS109" i="6"/>
  <c r="DA109" i="6"/>
  <c r="DI109" i="6"/>
  <c r="DC105" i="6"/>
  <c r="CV111" i="6"/>
  <c r="BT99" i="6"/>
  <c r="CP99" i="6" s="1"/>
  <c r="BT102" i="6"/>
  <c r="CP102" i="6" s="1"/>
  <c r="AI107" i="6"/>
  <c r="AQ107" i="6"/>
  <c r="AY86" i="6"/>
  <c r="DM86" i="6" s="1"/>
  <c r="AY77" i="6"/>
  <c r="DM77" i="6" s="1"/>
  <c r="AY80" i="6"/>
  <c r="BQ88" i="6"/>
  <c r="DB88" i="6"/>
  <c r="DB117" i="6"/>
  <c r="BT85" i="6"/>
  <c r="CP85" i="6" s="1"/>
  <c r="L107" i="6"/>
  <c r="U107" i="6"/>
  <c r="CQ75" i="6"/>
  <c r="CQ79" i="6"/>
  <c r="AY87" i="6"/>
  <c r="DM87" i="6" s="1"/>
  <c r="DI112" i="6"/>
  <c r="AJ107" i="6"/>
  <c r="CC107" i="6"/>
  <c r="BC52" i="6"/>
  <c r="X107" i="6"/>
  <c r="AY43" i="6"/>
  <c r="DM43" i="6" s="1"/>
  <c r="AK107" i="6"/>
  <c r="BM112" i="6"/>
  <c r="BT35" i="6"/>
  <c r="CP35" i="6" s="1"/>
  <c r="CQ47" i="6"/>
  <c r="AY49" i="6"/>
  <c r="DM49" i="6" s="1"/>
  <c r="BZ116" i="6"/>
  <c r="BZ118" i="6" s="1"/>
  <c r="J107" i="6"/>
  <c r="CL107" i="6"/>
  <c r="BT34" i="6"/>
  <c r="CP34" i="6" s="1"/>
  <c r="CQ48" i="6"/>
  <c r="AB51" i="6"/>
  <c r="AX51" i="6" s="1"/>
  <c r="AY47" i="6"/>
  <c r="DM47" i="6" s="1"/>
  <c r="P107" i="6"/>
  <c r="CQ25" i="6"/>
  <c r="AB33" i="6"/>
  <c r="AX33" i="6" s="1"/>
  <c r="DB52" i="6"/>
  <c r="CB107" i="6"/>
  <c r="AY44" i="6"/>
  <c r="BJ112" i="6"/>
  <c r="AT107" i="6"/>
  <c r="K107" i="6"/>
  <c r="T107" i="6"/>
  <c r="CE107" i="6"/>
  <c r="CQ24" i="6"/>
  <c r="BT32" i="6"/>
  <c r="CP32" i="6" s="1"/>
  <c r="CQ37" i="6"/>
  <c r="V116" i="6"/>
  <c r="V118" i="6" s="1"/>
  <c r="AB49" i="6"/>
  <c r="AX49" i="6" s="1"/>
  <c r="AB37" i="6"/>
  <c r="AX37" i="6" s="1"/>
  <c r="L116" i="6"/>
  <c r="L118" i="6" s="1"/>
  <c r="CD116" i="6"/>
  <c r="CD118" i="6" s="1"/>
  <c r="AN107" i="6"/>
  <c r="AY28" i="6"/>
  <c r="DM28" i="6" s="1"/>
  <c r="BT29" i="6"/>
  <c r="CP29" i="6" s="1"/>
  <c r="AY30" i="6"/>
  <c r="DM30" i="6" s="1"/>
  <c r="AY37" i="6"/>
  <c r="DM37" i="6" s="1"/>
  <c r="BT49" i="6"/>
  <c r="CP49" i="6" s="1"/>
  <c r="AY51" i="6"/>
  <c r="BP22" i="6"/>
  <c r="CQ11" i="6"/>
  <c r="AY16" i="6"/>
  <c r="DM16" i="6" s="1"/>
  <c r="AD116" i="6"/>
  <c r="AL116" i="6"/>
  <c r="AL118" i="6" s="1"/>
  <c r="H116" i="6"/>
  <c r="H118" i="6" s="1"/>
  <c r="AJ116" i="6"/>
  <c r="AJ118" i="6" s="1"/>
  <c r="DD22" i="6"/>
  <c r="CQ21" i="6"/>
  <c r="DD111" i="6"/>
  <c r="AY15" i="6"/>
  <c r="AH116" i="6"/>
  <c r="AH118" i="6" s="1"/>
  <c r="BJ22" i="6"/>
  <c r="O116" i="6"/>
  <c r="O118" i="6" s="1"/>
  <c r="AB18" i="6"/>
  <c r="AX18" i="6" s="1"/>
  <c r="CF116" i="6"/>
  <c r="CF118" i="6" s="1"/>
  <c r="CY22" i="6"/>
  <c r="BD111" i="6"/>
  <c r="BL111" i="6"/>
  <c r="AY18" i="6"/>
  <c r="DM18" i="6" s="1"/>
  <c r="AY5" i="6"/>
  <c r="DM5" i="6" s="1"/>
  <c r="AY11" i="6"/>
  <c r="DM11" i="6" s="1"/>
  <c r="N116" i="6"/>
  <c r="N118" i="6" s="1"/>
  <c r="BR22" i="6"/>
  <c r="AY17" i="6"/>
  <c r="AT116" i="6"/>
  <c r="AT118" i="6" s="1"/>
  <c r="BO22" i="6"/>
  <c r="DG22" i="6"/>
  <c r="AB15" i="6"/>
  <c r="AX15" i="6" s="1"/>
  <c r="CK116" i="6"/>
  <c r="AI116" i="6"/>
  <c r="AI118" i="6" s="1"/>
  <c r="AQ116" i="6"/>
  <c r="AQ118" i="6" s="1"/>
  <c r="AB21" i="6"/>
  <c r="AX21" i="6" s="1"/>
  <c r="W116" i="6"/>
  <c r="W118" i="6" s="1"/>
  <c r="CN116" i="6"/>
  <c r="CN118" i="6" s="1"/>
  <c r="BT7" i="6"/>
  <c r="CP7" i="6" s="1"/>
  <c r="CX113" i="6"/>
  <c r="DF22" i="6"/>
  <c r="BT6" i="6"/>
  <c r="CP6" i="6" s="1"/>
  <c r="CQ15" i="6"/>
  <c r="CB116" i="6"/>
  <c r="CB118" i="6" s="1"/>
  <c r="CL116" i="6"/>
  <c r="CL118" i="6" s="1"/>
  <c r="AB25" i="6"/>
  <c r="AX25" i="6" s="1"/>
  <c r="AB29" i="6"/>
  <c r="AX29" i="6" s="1"/>
  <c r="AC46" i="6"/>
  <c r="BS46" i="6"/>
  <c r="AY46" i="6" s="1"/>
  <c r="AB74" i="6"/>
  <c r="AX74" i="6" s="1"/>
  <c r="CY117" i="6"/>
  <c r="CY88" i="6"/>
  <c r="CS97" i="6"/>
  <c r="BW110" i="6"/>
  <c r="BU97" i="6"/>
  <c r="BT97" i="6" s="1"/>
  <c r="CP97" i="6" s="1"/>
  <c r="BI22" i="6"/>
  <c r="BQ22" i="6"/>
  <c r="CU113" i="6"/>
  <c r="DC113" i="6"/>
  <c r="AZ111" i="6"/>
  <c r="AW111" i="6"/>
  <c r="AW22" i="6"/>
  <c r="BS9" i="6"/>
  <c r="CQ10" i="6"/>
  <c r="AY14" i="6"/>
  <c r="DM14" i="6" s="1"/>
  <c r="AL107" i="6"/>
  <c r="BH22" i="6"/>
  <c r="CF107" i="6"/>
  <c r="DB112" i="6"/>
  <c r="DJ112" i="6"/>
  <c r="AB27" i="6"/>
  <c r="AX27" i="6" s="1"/>
  <c r="CJ112" i="6"/>
  <c r="CJ52" i="6"/>
  <c r="BU27" i="6"/>
  <c r="BT27" i="6" s="1"/>
  <c r="CP27" i="6" s="1"/>
  <c r="DF27" i="6"/>
  <c r="DF112" i="6" s="1"/>
  <c r="AB32" i="6"/>
  <c r="AX32" i="6" s="1"/>
  <c r="AY33" i="6"/>
  <c r="DM33" i="6" s="1"/>
  <c r="BA36" i="6"/>
  <c r="AY36" i="6" s="1"/>
  <c r="AC36" i="6"/>
  <c r="BU39" i="6"/>
  <c r="BT39" i="6" s="1"/>
  <c r="CP39" i="6" s="1"/>
  <c r="CT39" i="6"/>
  <c r="CQ39" i="6" s="1"/>
  <c r="AY40" i="6"/>
  <c r="DM40" i="6" s="1"/>
  <c r="AB43" i="6"/>
  <c r="AX43" i="6" s="1"/>
  <c r="BP73" i="6"/>
  <c r="AB68" i="6"/>
  <c r="AX68" i="6" s="1"/>
  <c r="AB71" i="6"/>
  <c r="AX71" i="6" s="1"/>
  <c r="AB82" i="6"/>
  <c r="AX82" i="6" s="1"/>
  <c r="BH88" i="6"/>
  <c r="BE22" i="6"/>
  <c r="BM22" i="6"/>
  <c r="AY7" i="6"/>
  <c r="DM7" i="6" s="1"/>
  <c r="DB111" i="6"/>
  <c r="AF113" i="6"/>
  <c r="AC13" i="6"/>
  <c r="AF22" i="6"/>
  <c r="BB13" i="6"/>
  <c r="AY13" i="6" s="1"/>
  <c r="AM107" i="6"/>
  <c r="AU107" i="6"/>
  <c r="AY23" i="6"/>
  <c r="BI112" i="6"/>
  <c r="BI52" i="6"/>
  <c r="BQ112" i="6"/>
  <c r="BQ52" i="6"/>
  <c r="CQ29" i="6"/>
  <c r="AY32" i="6"/>
  <c r="DM32" i="6" s="1"/>
  <c r="CQ36" i="6"/>
  <c r="DM51" i="6"/>
  <c r="BS94" i="6"/>
  <c r="AC94" i="6"/>
  <c r="BF110" i="6"/>
  <c r="BF105" i="6"/>
  <c r="BT100" i="6"/>
  <c r="CP100" i="6" s="1"/>
  <c r="DA112" i="6"/>
  <c r="DA52" i="6"/>
  <c r="DE113" i="6"/>
  <c r="DE22" i="6"/>
  <c r="AB6" i="6"/>
  <c r="AX6" i="6" s="1"/>
  <c r="BS20" i="6"/>
  <c r="AY20" i="6" s="1"/>
  <c r="AC20" i="6"/>
  <c r="CV112" i="6"/>
  <c r="CV52" i="6"/>
  <c r="AF112" i="6"/>
  <c r="AF52" i="6"/>
  <c r="BB25" i="6"/>
  <c r="AY25" i="6" s="1"/>
  <c r="DM25" i="6" s="1"/>
  <c r="AY61" i="6"/>
  <c r="DM61" i="6" s="1"/>
  <c r="BA110" i="6"/>
  <c r="BU5" i="6"/>
  <c r="BT5" i="6" s="1"/>
  <c r="CP5" i="6" s="1"/>
  <c r="CS5" i="6"/>
  <c r="CW112" i="6"/>
  <c r="CW52" i="6"/>
  <c r="CQ26" i="6"/>
  <c r="DC117" i="6"/>
  <c r="DC88" i="6"/>
  <c r="AY83" i="6"/>
  <c r="AY102" i="6"/>
  <c r="DM102" i="6" s="1"/>
  <c r="BE111" i="6"/>
  <c r="AB17" i="6"/>
  <c r="AX17" i="6" s="1"/>
  <c r="CQ19" i="6"/>
  <c r="AY21" i="6"/>
  <c r="AZ22" i="6"/>
  <c r="BD112" i="6"/>
  <c r="BD52" i="6"/>
  <c r="BL112" i="6"/>
  <c r="BL52" i="6"/>
  <c r="CQ30" i="6"/>
  <c r="CQ33" i="6"/>
  <c r="AY35" i="6"/>
  <c r="DM35" i="6" s="1"/>
  <c r="AW52" i="6"/>
  <c r="CS44" i="6"/>
  <c r="CQ44" i="6" s="1"/>
  <c r="BU44" i="6"/>
  <c r="BT44" i="6" s="1"/>
  <c r="CP44" i="6" s="1"/>
  <c r="AY45" i="6"/>
  <c r="DM45" i="6" s="1"/>
  <c r="CQ46" i="6"/>
  <c r="DJ52" i="6"/>
  <c r="DE114" i="6"/>
  <c r="AC56" i="6"/>
  <c r="AE73" i="6"/>
  <c r="BJ73" i="6"/>
  <c r="AB65" i="6"/>
  <c r="AX65" i="6" s="1"/>
  <c r="AB70" i="6"/>
  <c r="AX70" i="6" s="1"/>
  <c r="BD117" i="6"/>
  <c r="BD88" i="6"/>
  <c r="BL117" i="6"/>
  <c r="BL88" i="6"/>
  <c r="CV88" i="6"/>
  <c r="BW105" i="6"/>
  <c r="DJ113" i="6"/>
  <c r="DJ22" i="6"/>
  <c r="BX113" i="6"/>
  <c r="CT13" i="6"/>
  <c r="CQ13" i="6" s="1"/>
  <c r="BC113" i="6"/>
  <c r="CU22" i="6"/>
  <c r="AY29" i="6"/>
  <c r="DM29" i="6" s="1"/>
  <c r="DI52" i="6"/>
  <c r="CQ63" i="6"/>
  <c r="CU88" i="6"/>
  <c r="CU117" i="6"/>
  <c r="DK117" i="6"/>
  <c r="DK88" i="6"/>
  <c r="CQ85" i="6"/>
  <c r="AB91" i="6"/>
  <c r="AX91" i="6" s="1"/>
  <c r="BW113" i="6"/>
  <c r="CS4" i="6"/>
  <c r="BU4" i="6"/>
  <c r="I107" i="6"/>
  <c r="CS9" i="6"/>
  <c r="CQ9" i="6" s="1"/>
  <c r="G9" i="6"/>
  <c r="BT9" i="6" s="1"/>
  <c r="CP9" i="6" s="1"/>
  <c r="AY12" i="6"/>
  <c r="BF113" i="6"/>
  <c r="BF22" i="6"/>
  <c r="BN113" i="6"/>
  <c r="BN22" i="6"/>
  <c r="CZ22" i="6"/>
  <c r="DH22" i="6"/>
  <c r="AC8" i="6"/>
  <c r="CX111" i="6"/>
  <c r="DF111" i="6"/>
  <c r="CX22" i="6"/>
  <c r="BE112" i="6"/>
  <c r="BE52" i="6"/>
  <c r="BM52" i="6"/>
  <c r="DG52" i="6"/>
  <c r="AY26" i="6"/>
  <c r="DM26" i="6" s="1"/>
  <c r="CQ34" i="6"/>
  <c r="AY39" i="6"/>
  <c r="DM39" i="6" s="1"/>
  <c r="BT40" i="6"/>
  <c r="CP40" i="6" s="1"/>
  <c r="AB40" i="6"/>
  <c r="AX40" i="6" s="1"/>
  <c r="BE114" i="6"/>
  <c r="BE73" i="6"/>
  <c r="BM114" i="6"/>
  <c r="AY70" i="6"/>
  <c r="DM70" i="6" s="1"/>
  <c r="Q116" i="6"/>
  <c r="Q118" i="6" s="1"/>
  <c r="DB113" i="6"/>
  <c r="DB22" i="6"/>
  <c r="CQ7" i="6"/>
  <c r="CQ23" i="6"/>
  <c r="BK113" i="6"/>
  <c r="CW113" i="6"/>
  <c r="CW22" i="6"/>
  <c r="CQ6" i="6"/>
  <c r="AY10" i="6"/>
  <c r="DM10" i="6" s="1"/>
  <c r="BR112" i="6"/>
  <c r="BR52" i="6"/>
  <c r="DD112" i="6"/>
  <c r="DD52" i="6"/>
  <c r="CQ35" i="6"/>
  <c r="CQ54" i="6"/>
  <c r="AY64" i="6"/>
  <c r="DM64" i="6" s="1"/>
  <c r="AZ78" i="6"/>
  <c r="AY78" i="6" s="1"/>
  <c r="AC78" i="6"/>
  <c r="CQ83" i="6"/>
  <c r="AC99" i="6"/>
  <c r="AE105" i="6"/>
  <c r="AB102" i="6"/>
  <c r="AX102" i="6" s="1"/>
  <c r="BD113" i="6"/>
  <c r="BD22" i="6"/>
  <c r="BL22" i="6"/>
  <c r="CQ12" i="6"/>
  <c r="DE52" i="6"/>
  <c r="DE112" i="6"/>
  <c r="CQ31" i="6"/>
  <c r="BW114" i="6"/>
  <c r="BW73" i="6"/>
  <c r="BU53" i="6"/>
  <c r="CQ65" i="6"/>
  <c r="BL113" i="6"/>
  <c r="CO113" i="6"/>
  <c r="DK5" i="6"/>
  <c r="DK113" i="6" s="1"/>
  <c r="CO22" i="6"/>
  <c r="AY6" i="6"/>
  <c r="DM6" i="6" s="1"/>
  <c r="BM111" i="6"/>
  <c r="BG113" i="6"/>
  <c r="BO112" i="6"/>
  <c r="CR22" i="6"/>
  <c r="DA22" i="6"/>
  <c r="DI22" i="6"/>
  <c r="BP111" i="6"/>
  <c r="BO111" i="6"/>
  <c r="CY111" i="6"/>
  <c r="DG111" i="6"/>
  <c r="AC9" i="6"/>
  <c r="BU13" i="6"/>
  <c r="BT13" i="6" s="1"/>
  <c r="CP13" i="6" s="1"/>
  <c r="AB14" i="6"/>
  <c r="AX14" i="6" s="1"/>
  <c r="CQ14" i="6"/>
  <c r="AY19" i="6"/>
  <c r="DM19" i="6" s="1"/>
  <c r="H107" i="6"/>
  <c r="R107" i="6"/>
  <c r="CD107" i="6"/>
  <c r="AB23" i="6"/>
  <c r="AX23" i="6" s="1"/>
  <c r="BF52" i="6"/>
  <c r="CQ40" i="6"/>
  <c r="AB50" i="6"/>
  <c r="AX50" i="6" s="1"/>
  <c r="BJ52" i="6"/>
  <c r="BF114" i="6"/>
  <c r="CS53" i="6"/>
  <c r="DA114" i="6"/>
  <c r="DA73" i="6"/>
  <c r="DI114" i="6"/>
  <c r="DI73" i="6"/>
  <c r="AB55" i="6"/>
  <c r="AX55" i="6" s="1"/>
  <c r="AY67" i="6"/>
  <c r="DM67" i="6" s="1"/>
  <c r="CR105" i="6"/>
  <c r="BJ114" i="6"/>
  <c r="AC59" i="6"/>
  <c r="BN59" i="6"/>
  <c r="AY59" i="6" s="1"/>
  <c r="BA63" i="6"/>
  <c r="AY63" i="6" s="1"/>
  <c r="AC63" i="6"/>
  <c r="BA66" i="6"/>
  <c r="AY66" i="6" s="1"/>
  <c r="AC66" i="6"/>
  <c r="BT87" i="6"/>
  <c r="CP87" i="6" s="1"/>
  <c r="AB87" i="6"/>
  <c r="AX87" i="6" s="1"/>
  <c r="BG109" i="6"/>
  <c r="BG105" i="6"/>
  <c r="BO109" i="6"/>
  <c r="BO114" i="6"/>
  <c r="BO105" i="6"/>
  <c r="CQ104" i="6"/>
  <c r="I111" i="6"/>
  <c r="I116" i="6" s="1"/>
  <c r="I118" i="6" s="1"/>
  <c r="AE113" i="6"/>
  <c r="BE113" i="6"/>
  <c r="BM113" i="6"/>
  <c r="CV113" i="6"/>
  <c r="DD113" i="6"/>
  <c r="BF111" i="6"/>
  <c r="BW111" i="6"/>
  <c r="CW111" i="6"/>
  <c r="DE111" i="6"/>
  <c r="CS17" i="6"/>
  <c r="CQ17" i="6" s="1"/>
  <c r="BY22" i="6"/>
  <c r="BY107" i="6" s="1"/>
  <c r="BC112" i="6"/>
  <c r="CU112" i="6"/>
  <c r="CU52" i="6"/>
  <c r="BX112" i="6"/>
  <c r="BX52" i="6"/>
  <c r="BS41" i="6"/>
  <c r="CR114" i="6"/>
  <c r="DH114" i="6"/>
  <c r="S114" i="6"/>
  <c r="S116" i="6" s="1"/>
  <c r="S118" i="6" s="1"/>
  <c r="S73" i="6"/>
  <c r="S107" i="6" s="1"/>
  <c r="G58" i="6"/>
  <c r="CQ70" i="6"/>
  <c r="CS71" i="6"/>
  <c r="CQ71" i="6" s="1"/>
  <c r="DA88" i="6"/>
  <c r="AW117" i="6"/>
  <c r="AW88" i="6"/>
  <c r="AZ109" i="6"/>
  <c r="AZ105" i="6"/>
  <c r="BH105" i="6"/>
  <c r="BH109" i="6"/>
  <c r="BP105" i="6"/>
  <c r="DB105" i="6"/>
  <c r="DB109" i="6"/>
  <c r="DJ109" i="6"/>
  <c r="DJ105" i="6"/>
  <c r="BD105" i="6"/>
  <c r="AW110" i="6"/>
  <c r="BS92" i="6"/>
  <c r="AR111" i="6"/>
  <c r="AC104" i="6"/>
  <c r="BN104" i="6"/>
  <c r="BN111" i="6" s="1"/>
  <c r="AZ113" i="6"/>
  <c r="BH113" i="6"/>
  <c r="CY113" i="6"/>
  <c r="DG113" i="6"/>
  <c r="G8" i="6"/>
  <c r="BA8" i="6"/>
  <c r="BI111" i="6"/>
  <c r="BQ111" i="6"/>
  <c r="CR111" i="6"/>
  <c r="CZ111" i="6"/>
  <c r="DH111" i="6"/>
  <c r="BF112" i="6"/>
  <c r="BN112" i="6"/>
  <c r="CX112" i="6"/>
  <c r="AB24" i="6"/>
  <c r="AX24" i="6" s="1"/>
  <c r="AE112" i="6"/>
  <c r="BW112" i="6"/>
  <c r="BW52" i="6"/>
  <c r="CQ38" i="6"/>
  <c r="AC41" i="6"/>
  <c r="AY48" i="6"/>
  <c r="AY50" i="6"/>
  <c r="DM50" i="6" s="1"/>
  <c r="AE52" i="6"/>
  <c r="CX52" i="6"/>
  <c r="BB114" i="6"/>
  <c r="BR114" i="6"/>
  <c r="CU114" i="6"/>
  <c r="DC114" i="6"/>
  <c r="AY58" i="6"/>
  <c r="DM58" i="6" s="1"/>
  <c r="BT64" i="6"/>
  <c r="CP64" i="6" s="1"/>
  <c r="AB64" i="6"/>
  <c r="AX64" i="6" s="1"/>
  <c r="AY65" i="6"/>
  <c r="DM65" i="6" s="1"/>
  <c r="BT67" i="6"/>
  <c r="CP67" i="6" s="1"/>
  <c r="AB67" i="6"/>
  <c r="AX67" i="6" s="1"/>
  <c r="AY68" i="6"/>
  <c r="DM68" i="6" s="1"/>
  <c r="BB73" i="6"/>
  <c r="BR73" i="6"/>
  <c r="BE117" i="6"/>
  <c r="BE88" i="6"/>
  <c r="BM117" i="6"/>
  <c r="BM88" i="6"/>
  <c r="CV117" i="6"/>
  <c r="DD117" i="6"/>
  <c r="AZ76" i="6"/>
  <c r="AC76" i="6"/>
  <c r="CT88" i="6"/>
  <c r="DJ88" i="6"/>
  <c r="CS86" i="6"/>
  <c r="CQ86" i="6" s="1"/>
  <c r="BU86" i="6"/>
  <c r="BT86" i="6" s="1"/>
  <c r="CP86" i="6" s="1"/>
  <c r="DD88" i="6"/>
  <c r="AF105" i="6"/>
  <c r="AF109" i="6"/>
  <c r="AC90" i="6"/>
  <c r="BB90" i="6"/>
  <c r="BB109" i="6" s="1"/>
  <c r="BX109" i="6"/>
  <c r="BX105" i="6"/>
  <c r="CT90" i="6"/>
  <c r="CT105" i="6" s="1"/>
  <c r="BQ113" i="6"/>
  <c r="CZ113" i="6"/>
  <c r="BJ111" i="6"/>
  <c r="CS8" i="6"/>
  <c r="DI111" i="6"/>
  <c r="Q107" i="6"/>
  <c r="AO107" i="6"/>
  <c r="BG112" i="6"/>
  <c r="BG52" i="6"/>
  <c r="BO52" i="6"/>
  <c r="CY112" i="6"/>
  <c r="DG112" i="6"/>
  <c r="AY38" i="6"/>
  <c r="DM38" i="6" s="1"/>
  <c r="AW112" i="6"/>
  <c r="BT43" i="6"/>
  <c r="CP43" i="6" s="1"/>
  <c r="CQ45" i="6"/>
  <c r="CY52" i="6"/>
  <c r="BC114" i="6"/>
  <c r="BK114" i="6"/>
  <c r="BS53" i="6"/>
  <c r="AY53" i="6" s="1"/>
  <c r="CV114" i="6"/>
  <c r="CV73" i="6"/>
  <c r="DD114" i="6"/>
  <c r="DD73" i="6"/>
  <c r="DK59" i="6"/>
  <c r="BC73" i="6"/>
  <c r="AD117" i="6"/>
  <c r="AD88" i="6"/>
  <c r="AD107" i="6" s="1"/>
  <c r="BN88" i="6"/>
  <c r="AS117" i="6"/>
  <c r="BO76" i="6"/>
  <c r="BO88" i="6" s="1"/>
  <c r="AS88" i="6"/>
  <c r="AS107" i="6" s="1"/>
  <c r="AC81" i="6"/>
  <c r="AZ81" i="6"/>
  <c r="AY81" i="6" s="1"/>
  <c r="CQ81" i="6"/>
  <c r="CX105" i="6"/>
  <c r="BH110" i="6"/>
  <c r="AM116" i="6"/>
  <c r="AM118" i="6" s="1"/>
  <c r="BI113" i="6"/>
  <c r="CR113" i="6"/>
  <c r="DH113" i="6"/>
  <c r="BB111" i="6"/>
  <c r="BR111" i="6"/>
  <c r="DA111" i="6"/>
  <c r="BJ113" i="6"/>
  <c r="BR113" i="6"/>
  <c r="DA113" i="6"/>
  <c r="DI113" i="6"/>
  <c r="AW113" i="6"/>
  <c r="BK111" i="6"/>
  <c r="CT111" i="6"/>
  <c r="DJ111" i="6"/>
  <c r="Z107" i="6"/>
  <c r="AZ112" i="6"/>
  <c r="AZ52" i="6"/>
  <c r="BH112" i="6"/>
  <c r="BH52" i="6"/>
  <c r="BP112" i="6"/>
  <c r="BP52" i="6"/>
  <c r="CR112" i="6"/>
  <c r="CR52" i="6"/>
  <c r="CZ112" i="6"/>
  <c r="CZ52" i="6"/>
  <c r="DH112" i="6"/>
  <c r="DH52" i="6"/>
  <c r="AY31" i="6"/>
  <c r="AB35" i="6"/>
  <c r="AX35" i="6" s="1"/>
  <c r="AY41" i="6"/>
  <c r="CG112" i="6"/>
  <c r="CG116" i="6" s="1"/>
  <c r="CG118" i="6" s="1"/>
  <c r="CG52" i="6"/>
  <c r="CG107" i="6" s="1"/>
  <c r="BU42" i="6"/>
  <c r="AC53" i="6"/>
  <c r="DE73" i="6"/>
  <c r="BT71" i="6"/>
  <c r="CP71" i="6" s="1"/>
  <c r="BG117" i="6"/>
  <c r="BG88" i="6"/>
  <c r="CX88" i="6"/>
  <c r="CX117" i="6"/>
  <c r="DF117" i="6"/>
  <c r="DF88" i="6"/>
  <c r="AC75" i="6"/>
  <c r="AZ75" i="6"/>
  <c r="AY75" i="6" s="1"/>
  <c r="DJ117" i="6"/>
  <c r="BT89" i="6"/>
  <c r="CP89" i="6" s="1"/>
  <c r="AB89" i="6"/>
  <c r="AX89" i="6" s="1"/>
  <c r="G109" i="6"/>
  <c r="CY105" i="6"/>
  <c r="DG109" i="6"/>
  <c r="DG105" i="6"/>
  <c r="AZ110" i="6"/>
  <c r="BQ110" i="6"/>
  <c r="DK94" i="6"/>
  <c r="CQ94" i="6" s="1"/>
  <c r="BU94" i="6"/>
  <c r="BT94" i="6" s="1"/>
  <c r="CP94" i="6" s="1"/>
  <c r="CQ99" i="6"/>
  <c r="CA116" i="6"/>
  <c r="CA118" i="6" s="1"/>
  <c r="AE114" i="6"/>
  <c r="BD114" i="6"/>
  <c r="BL114" i="6"/>
  <c r="CT114" i="6"/>
  <c r="DB114" i="6"/>
  <c r="DJ114" i="6"/>
  <c r="CJ114" i="6"/>
  <c r="BD73" i="6"/>
  <c r="BL73" i="6"/>
  <c r="CJ73" i="6"/>
  <c r="BF117" i="6"/>
  <c r="BN117" i="6"/>
  <c r="BV117" i="6"/>
  <c r="CW117" i="6"/>
  <c r="DE117" i="6"/>
  <c r="AB77" i="6"/>
  <c r="AX77" i="6" s="1"/>
  <c r="CQ77" i="6"/>
  <c r="AY79" i="6"/>
  <c r="AZ82" i="6"/>
  <c r="AY82" i="6" s="1"/>
  <c r="DM82" i="6" s="1"/>
  <c r="CR109" i="6"/>
  <c r="CZ109" i="6"/>
  <c r="DH109" i="6"/>
  <c r="DH105" i="6"/>
  <c r="AW105" i="6"/>
  <c r="AW109" i="6"/>
  <c r="AG105" i="6"/>
  <c r="AG110" i="6"/>
  <c r="BC91" i="6"/>
  <c r="BG110" i="6"/>
  <c r="BO110" i="6"/>
  <c r="CR110" i="6"/>
  <c r="CZ110" i="6"/>
  <c r="DH110" i="6"/>
  <c r="AY95" i="6"/>
  <c r="DM95" i="6" s="1"/>
  <c r="AC97" i="6"/>
  <c r="AR110" i="6"/>
  <c r="BN97" i="6"/>
  <c r="BN110" i="6" s="1"/>
  <c r="DM101" i="6"/>
  <c r="AB101" i="6"/>
  <c r="AX101" i="6" s="1"/>
  <c r="CQ101" i="6"/>
  <c r="DF103" i="6"/>
  <c r="CQ103" i="6" s="1"/>
  <c r="BU103" i="6"/>
  <c r="BT103" i="6" s="1"/>
  <c r="CP103" i="6" s="1"/>
  <c r="BG114" i="6"/>
  <c r="BO113" i="6"/>
  <c r="CO114" i="6"/>
  <c r="CW114" i="6"/>
  <c r="AR114" i="6"/>
  <c r="BG73" i="6"/>
  <c r="BO73" i="6"/>
  <c r="BI117" i="6"/>
  <c r="BQ117" i="6"/>
  <c r="CR88" i="6"/>
  <c r="CZ117" i="6"/>
  <c r="CZ88" i="6"/>
  <c r="DH117" i="6"/>
  <c r="DH88" i="6"/>
  <c r="BT79" i="6"/>
  <c r="CP79" i="6" s="1"/>
  <c r="G83" i="6"/>
  <c r="G117" i="6" s="1"/>
  <c r="AA117" i="6"/>
  <c r="AA88" i="6"/>
  <c r="BI88" i="6"/>
  <c r="CU109" i="6"/>
  <c r="CU105" i="6"/>
  <c r="DC109" i="6"/>
  <c r="DK109" i="6"/>
  <c r="BR110" i="6"/>
  <c r="CQ93" i="6"/>
  <c r="CQ100" i="6"/>
  <c r="AR113" i="6"/>
  <c r="AC103" i="6"/>
  <c r="G42" i="6"/>
  <c r="AR52" i="6"/>
  <c r="AZ114" i="6"/>
  <c r="BH114" i="6"/>
  <c r="CX114" i="6"/>
  <c r="DF114" i="6"/>
  <c r="AB54" i="6"/>
  <c r="AX54" i="6" s="1"/>
  <c r="BN56" i="6"/>
  <c r="AR73" i="6"/>
  <c r="AZ73" i="6"/>
  <c r="BH73" i="6"/>
  <c r="CO73" i="6"/>
  <c r="CW73" i="6"/>
  <c r="BB117" i="6"/>
  <c r="BB88" i="6"/>
  <c r="BJ117" i="6"/>
  <c r="BJ88" i="6"/>
  <c r="BR88" i="6"/>
  <c r="DA117" i="6"/>
  <c r="DI117" i="6"/>
  <c r="BU78" i="6"/>
  <c r="BT78" i="6" s="1"/>
  <c r="CP78" i="6" s="1"/>
  <c r="BW117" i="6"/>
  <c r="BW88" i="6"/>
  <c r="AC80" i="6"/>
  <c r="DI88" i="6"/>
  <c r="BJ109" i="6"/>
  <c r="BJ105" i="6"/>
  <c r="BR105" i="6"/>
  <c r="CV110" i="6"/>
  <c r="DD110" i="6"/>
  <c r="AB95" i="6"/>
  <c r="AX95" i="6" s="1"/>
  <c r="AY96" i="6"/>
  <c r="DM96" i="6" s="1"/>
  <c r="AY103" i="6"/>
  <c r="BU104" i="6"/>
  <c r="BT104" i="6" s="1"/>
  <c r="CP104" i="6" s="1"/>
  <c r="BR109" i="6"/>
  <c r="BI114" i="6"/>
  <c r="BQ114" i="6"/>
  <c r="CY114" i="6"/>
  <c r="DG114" i="6"/>
  <c r="BI73" i="6"/>
  <c r="BQ73" i="6"/>
  <c r="CX73" i="6"/>
  <c r="DF73" i="6"/>
  <c r="BK117" i="6"/>
  <c r="CQ78" i="6"/>
  <c r="CQ80" i="6"/>
  <c r="AC83" i="6"/>
  <c r="BS109" i="6"/>
  <c r="BD110" i="6"/>
  <c r="CW110" i="6"/>
  <c r="DE110" i="6"/>
  <c r="AA105" i="6"/>
  <c r="CE116" i="6"/>
  <c r="CE118" i="6" s="1"/>
  <c r="BC117" i="6"/>
  <c r="BS117" i="6"/>
  <c r="AR105" i="6"/>
  <c r="CX110" i="6"/>
  <c r="Y115" i="6"/>
  <c r="Y116" i="6" s="1"/>
  <c r="Y118" i="6" s="1"/>
  <c r="Y105" i="6"/>
  <c r="Y107" i="6" s="1"/>
  <c r="G98" i="6"/>
  <c r="BQ98" i="6"/>
  <c r="BQ115" i="6" s="1"/>
  <c r="AY115" i="6" s="1"/>
  <c r="DI98" i="6"/>
  <c r="DI105" i="6" s="1"/>
  <c r="CQ102" i="6"/>
  <c r="DA105" i="6"/>
  <c r="AN116" i="6"/>
  <c r="AN118" i="6" s="1"/>
  <c r="AV116" i="6"/>
  <c r="AV118" i="6" s="1"/>
  <c r="BV116" i="6"/>
  <c r="BI110" i="6"/>
  <c r="DA110" i="6"/>
  <c r="DI110" i="6"/>
  <c r="CO110" i="6"/>
  <c r="AA110" i="6"/>
  <c r="BT93" i="6"/>
  <c r="CP93" i="6" s="1"/>
  <c r="BA100" i="6"/>
  <c r="BA105" i="6" s="1"/>
  <c r="CJ105" i="6"/>
  <c r="CK117" i="6"/>
  <c r="AC79" i="6"/>
  <c r="BC88" i="6"/>
  <c r="BK88" i="6"/>
  <c r="BS88" i="6"/>
  <c r="BE105" i="6"/>
  <c r="BE109" i="6"/>
  <c r="BM109" i="6"/>
  <c r="BM105" i="6"/>
  <c r="CW109" i="6"/>
  <c r="CW105" i="6"/>
  <c r="DE109" i="6"/>
  <c r="DE105" i="6"/>
  <c r="CO109" i="6"/>
  <c r="CO105" i="6"/>
  <c r="G110" i="6"/>
  <c r="BB110" i="6"/>
  <c r="BJ110" i="6"/>
  <c r="CT110" i="6"/>
  <c r="DB110" i="6"/>
  <c r="DJ110" i="6"/>
  <c r="AB93" i="6"/>
  <c r="AX93" i="6" s="1"/>
  <c r="BI105" i="6"/>
  <c r="CV105" i="6"/>
  <c r="K116" i="6"/>
  <c r="K118" i="6" s="1"/>
  <c r="AR109" i="6"/>
  <c r="AE117" i="6"/>
  <c r="BF109" i="6"/>
  <c r="BN109" i="6"/>
  <c r="DF90" i="6"/>
  <c r="DF109" i="6" s="1"/>
  <c r="BK110" i="6"/>
  <c r="CU110" i="6"/>
  <c r="CQ92" i="6"/>
  <c r="BL94" i="6"/>
  <c r="BL110" i="6" s="1"/>
  <c r="CM105" i="6"/>
  <c r="CM107" i="6" s="1"/>
  <c r="T116" i="6"/>
  <c r="T118" i="6" s="1"/>
  <c r="AK116" i="6"/>
  <c r="AK118" i="6" s="1"/>
  <c r="AS116" i="6"/>
  <c r="M116" i="6"/>
  <c r="M118" i="6" s="1"/>
  <c r="U116" i="6"/>
  <c r="U118" i="6" s="1"/>
  <c r="CM116" i="6"/>
  <c r="CM118" i="6" s="1"/>
  <c r="P116" i="6"/>
  <c r="P118" i="6" s="1"/>
  <c r="AO116" i="6"/>
  <c r="AO118" i="6" s="1"/>
  <c r="Z116" i="6"/>
  <c r="Z118" i="6" s="1"/>
  <c r="AP116" i="6"/>
  <c r="AP118" i="6" s="1"/>
  <c r="BY116" i="6"/>
  <c r="BY118" i="6" s="1"/>
  <c r="CH116" i="6"/>
  <c r="CH118" i="6" s="1"/>
  <c r="J116" i="6"/>
  <c r="J118" i="6" s="1"/>
  <c r="R116" i="6"/>
  <c r="R118" i="6" s="1"/>
  <c r="BU115" i="6"/>
  <c r="DK73" i="6" l="1"/>
  <c r="DK52" i="6"/>
  <c r="CQ87" i="6"/>
  <c r="DM31" i="6"/>
  <c r="BN52" i="6"/>
  <c r="DK112" i="6"/>
  <c r="CT112" i="6"/>
  <c r="DM60" i="6"/>
  <c r="BU111" i="6"/>
  <c r="DC112" i="6"/>
  <c r="BS105" i="6"/>
  <c r="AB84" i="6"/>
  <c r="AX84" i="6" s="1"/>
  <c r="CR117" i="6"/>
  <c r="DM62" i="6"/>
  <c r="BS113" i="6"/>
  <c r="DM57" i="6"/>
  <c r="AU116" i="6"/>
  <c r="AU118" i="6" s="1"/>
  <c r="DK110" i="6"/>
  <c r="DC52" i="6"/>
  <c r="DC107" i="6" s="1"/>
  <c r="AS118" i="6"/>
  <c r="BC111" i="6"/>
  <c r="DF52" i="6"/>
  <c r="AY42" i="6"/>
  <c r="DM42" i="6" s="1"/>
  <c r="DM12" i="6"/>
  <c r="CQ27" i="6"/>
  <c r="AY9" i="6"/>
  <c r="BB52" i="6"/>
  <c r="DG88" i="6"/>
  <c r="AG107" i="6"/>
  <c r="BK112" i="6"/>
  <c r="BK116" i="6" s="1"/>
  <c r="BK118" i="6" s="1"/>
  <c r="DK114" i="6"/>
  <c r="CQ95" i="6"/>
  <c r="DM44" i="6"/>
  <c r="DG117" i="6"/>
  <c r="BX107" i="6"/>
  <c r="G113" i="6"/>
  <c r="DD107" i="6"/>
  <c r="G114" i="6"/>
  <c r="CT52" i="6"/>
  <c r="BB22" i="6"/>
  <c r="AA116" i="6"/>
  <c r="CS117" i="6"/>
  <c r="CQ117" i="6" s="1"/>
  <c r="DM48" i="6"/>
  <c r="AY85" i="6"/>
  <c r="DM85" i="6" s="1"/>
  <c r="AA107" i="6"/>
  <c r="CS112" i="6"/>
  <c r="CQ112" i="6" s="1"/>
  <c r="BT83" i="6"/>
  <c r="CP83" i="6" s="1"/>
  <c r="BK107" i="6"/>
  <c r="BA113" i="6"/>
  <c r="DK22" i="6"/>
  <c r="AE107" i="6"/>
  <c r="G112" i="6"/>
  <c r="BS111" i="6"/>
  <c r="BB113" i="6"/>
  <c r="BA117" i="6"/>
  <c r="AG116" i="6"/>
  <c r="AG118" i="6" s="1"/>
  <c r="BD116" i="6"/>
  <c r="BD118" i="6" s="1"/>
  <c r="BQ105" i="6"/>
  <c r="BQ107" i="6" s="1"/>
  <c r="DF105" i="6"/>
  <c r="AY100" i="6"/>
  <c r="DM100" i="6" s="1"/>
  <c r="BR107" i="6"/>
  <c r="CV107" i="6"/>
  <c r="AF107" i="6"/>
  <c r="BU105" i="6"/>
  <c r="AY104" i="6"/>
  <c r="DM104" i="6" s="1"/>
  <c r="CJ107" i="6"/>
  <c r="CY107" i="6"/>
  <c r="BS110" i="6"/>
  <c r="DH107" i="6"/>
  <c r="AY92" i="6"/>
  <c r="DM92" i="6" s="1"/>
  <c r="BV118" i="6"/>
  <c r="CK118" i="6"/>
  <c r="DM115" i="6"/>
  <c r="CS88" i="6"/>
  <c r="AC88" i="6"/>
  <c r="CZ107" i="6"/>
  <c r="BE116" i="6"/>
  <c r="BE118" i="6" s="1"/>
  <c r="G88" i="6"/>
  <c r="CQ88" i="6"/>
  <c r="AC111" i="6"/>
  <c r="DA116" i="6"/>
  <c r="DA118" i="6" s="1"/>
  <c r="CY116" i="6"/>
  <c r="CY118" i="6" s="1"/>
  <c r="BP107" i="6"/>
  <c r="CO107" i="6"/>
  <c r="BA114" i="6"/>
  <c r="BG107" i="6"/>
  <c r="G73" i="6"/>
  <c r="BW107" i="6"/>
  <c r="AC113" i="6"/>
  <c r="AB113" i="6" s="1"/>
  <c r="AX113" i="6" s="1"/>
  <c r="BF107" i="6"/>
  <c r="BA52" i="6"/>
  <c r="CS52" i="6"/>
  <c r="AR107" i="6"/>
  <c r="BS52" i="6"/>
  <c r="BA112" i="6"/>
  <c r="BQ116" i="6"/>
  <c r="BQ118" i="6" s="1"/>
  <c r="AC117" i="6"/>
  <c r="AB117" i="6" s="1"/>
  <c r="AX117" i="6" s="1"/>
  <c r="AF116" i="6"/>
  <c r="AF118" i="6" s="1"/>
  <c r="DG107" i="6"/>
  <c r="DD116" i="6"/>
  <c r="DD118" i="6" s="1"/>
  <c r="BI116" i="6"/>
  <c r="BI118" i="6" s="1"/>
  <c r="AC114" i="6"/>
  <c r="CQ5" i="6"/>
  <c r="AW116" i="6"/>
  <c r="AW118" i="6" s="1"/>
  <c r="BO116" i="6"/>
  <c r="CX116" i="6"/>
  <c r="CX118" i="6" s="1"/>
  <c r="BO107" i="6"/>
  <c r="CV116" i="6"/>
  <c r="CV118" i="6" s="1"/>
  <c r="AC22" i="6"/>
  <c r="BL116" i="6"/>
  <c r="BL118" i="6" s="1"/>
  <c r="CJ116" i="6"/>
  <c r="CJ118" i="6" s="1"/>
  <c r="AC109" i="6"/>
  <c r="AB109" i="6" s="1"/>
  <c r="AX109" i="6" s="1"/>
  <c r="AA118" i="6"/>
  <c r="BJ107" i="6"/>
  <c r="DH116" i="6"/>
  <c r="DH118" i="6" s="1"/>
  <c r="BU110" i="6"/>
  <c r="BT110" i="6" s="1"/>
  <c r="CP110" i="6" s="1"/>
  <c r="BP116" i="6"/>
  <c r="BP118" i="6" s="1"/>
  <c r="BU114" i="6"/>
  <c r="G115" i="6"/>
  <c r="AB115" i="6" s="1"/>
  <c r="AX115" i="6" s="1"/>
  <c r="BT98" i="6"/>
  <c r="CP98" i="6" s="1"/>
  <c r="AB98" i="6"/>
  <c r="AX98" i="6" s="1"/>
  <c r="G105" i="6"/>
  <c r="AB42" i="6"/>
  <c r="AX42" i="6" s="1"/>
  <c r="DM46" i="6"/>
  <c r="AB46" i="6"/>
  <c r="AX46" i="6" s="1"/>
  <c r="BN73" i="6"/>
  <c r="AB90" i="6"/>
  <c r="AX90" i="6" s="1"/>
  <c r="AC105" i="6"/>
  <c r="AB76" i="6"/>
  <c r="AX76" i="6" s="1"/>
  <c r="G111" i="6"/>
  <c r="BT8" i="6"/>
  <c r="CP8" i="6" s="1"/>
  <c r="DJ116" i="6"/>
  <c r="DJ118" i="6" s="1"/>
  <c r="AB59" i="6"/>
  <c r="AX59" i="6" s="1"/>
  <c r="DM59" i="6"/>
  <c r="CS114" i="6"/>
  <c r="CQ114" i="6" s="1"/>
  <c r="CS73" i="6"/>
  <c r="DI107" i="6"/>
  <c r="AB99" i="6"/>
  <c r="AX99" i="6" s="1"/>
  <c r="DM99" i="6"/>
  <c r="AB20" i="6"/>
  <c r="AX20" i="6" s="1"/>
  <c r="DM20" i="6"/>
  <c r="AB94" i="6"/>
  <c r="AX94" i="6" s="1"/>
  <c r="AY52" i="6"/>
  <c r="AB13" i="6"/>
  <c r="AX13" i="6" s="1"/>
  <c r="DM13" i="6"/>
  <c r="DM36" i="6"/>
  <c r="AB36" i="6"/>
  <c r="AX36" i="6" s="1"/>
  <c r="BM116" i="6"/>
  <c r="BM118" i="6" s="1"/>
  <c r="BJ116" i="6"/>
  <c r="BJ118" i="6" s="1"/>
  <c r="DC116" i="6"/>
  <c r="DC118" i="6" s="1"/>
  <c r="AB81" i="6"/>
  <c r="AX81" i="6" s="1"/>
  <c r="DM81" i="6"/>
  <c r="AY76" i="6"/>
  <c r="DM76" i="6" s="1"/>
  <c r="CQ59" i="6"/>
  <c r="DB116" i="6"/>
  <c r="DB118" i="6" s="1"/>
  <c r="AY109" i="6"/>
  <c r="AZ116" i="6"/>
  <c r="BT58" i="6"/>
  <c r="CP58" i="6" s="1"/>
  <c r="AB58" i="6"/>
  <c r="AX58" i="6" s="1"/>
  <c r="BS112" i="6"/>
  <c r="BN114" i="6"/>
  <c r="BN116" i="6" s="1"/>
  <c r="BN118" i="6" s="1"/>
  <c r="BS22" i="6"/>
  <c r="DA107" i="6"/>
  <c r="BD107" i="6"/>
  <c r="AY98" i="6"/>
  <c r="DM98" i="6" s="1"/>
  <c r="BB112" i="6"/>
  <c r="CQ52" i="6"/>
  <c r="CX107" i="6"/>
  <c r="BU22" i="6"/>
  <c r="BT4" i="6"/>
  <c r="CP4" i="6" s="1"/>
  <c r="AB56" i="6"/>
  <c r="AX56" i="6" s="1"/>
  <c r="BA111" i="6"/>
  <c r="AY8" i="6"/>
  <c r="DM8" i="6" s="1"/>
  <c r="AB104" i="6"/>
  <c r="AX104" i="6" s="1"/>
  <c r="CQ97" i="6"/>
  <c r="CS105" i="6"/>
  <c r="AC73" i="6"/>
  <c r="DM53" i="6"/>
  <c r="AB53" i="6"/>
  <c r="AX53" i="6" s="1"/>
  <c r="BU112" i="6"/>
  <c r="BT112" i="6" s="1"/>
  <c r="CP112" i="6" s="1"/>
  <c r="DM66" i="6"/>
  <c r="AB66" i="6"/>
  <c r="AX66" i="6" s="1"/>
  <c r="CS113" i="6"/>
  <c r="CS22" i="6"/>
  <c r="DJ107" i="6"/>
  <c r="CS110" i="6"/>
  <c r="CQ110" i="6" s="1"/>
  <c r="CZ116" i="6"/>
  <c r="CZ118" i="6" s="1"/>
  <c r="AC112" i="6"/>
  <c r="DM23" i="6"/>
  <c r="AZ88" i="6"/>
  <c r="AZ107" i="6" s="1"/>
  <c r="BA22" i="6"/>
  <c r="AY94" i="6"/>
  <c r="DM94" i="6" s="1"/>
  <c r="AB97" i="6"/>
  <c r="AX97" i="6" s="1"/>
  <c r="AC110" i="6"/>
  <c r="CR116" i="6"/>
  <c r="DG116" i="6"/>
  <c r="BO117" i="6"/>
  <c r="BT42" i="6"/>
  <c r="CP42" i="6" s="1"/>
  <c r="CS111" i="6"/>
  <c r="CQ111" i="6" s="1"/>
  <c r="CQ8" i="6"/>
  <c r="CQ90" i="6"/>
  <c r="BU88" i="6"/>
  <c r="CT109" i="6"/>
  <c r="AY56" i="6"/>
  <c r="DM56" i="6" s="1"/>
  <c r="G52" i="6"/>
  <c r="BG116" i="6"/>
  <c r="BG118" i="6" s="1"/>
  <c r="AB63" i="6"/>
  <c r="AX63" i="6" s="1"/>
  <c r="DM63" i="6"/>
  <c r="AD118" i="6"/>
  <c r="AB78" i="6"/>
  <c r="AX78" i="6" s="1"/>
  <c r="DM78" i="6"/>
  <c r="DF113" i="6"/>
  <c r="DF116" i="6" s="1"/>
  <c r="DF118" i="6" s="1"/>
  <c r="CT113" i="6"/>
  <c r="BM107" i="6"/>
  <c r="G22" i="6"/>
  <c r="AB75" i="6"/>
  <c r="AX75" i="6" s="1"/>
  <c r="DM75" i="6"/>
  <c r="AY90" i="6"/>
  <c r="BB105" i="6"/>
  <c r="BI107" i="6"/>
  <c r="DM103" i="6"/>
  <c r="AB103" i="6"/>
  <c r="AX103" i="6" s="1"/>
  <c r="CU116" i="6"/>
  <c r="CU118" i="6" s="1"/>
  <c r="CQ4" i="6"/>
  <c r="BU113" i="6"/>
  <c r="BT113" i="6" s="1"/>
  <c r="CP113" i="6" s="1"/>
  <c r="DE116" i="6"/>
  <c r="DE118" i="6" s="1"/>
  <c r="BR116" i="6"/>
  <c r="BR118" i="6" s="1"/>
  <c r="BN105" i="6"/>
  <c r="AE116" i="6"/>
  <c r="AE118" i="6" s="1"/>
  <c r="BL105" i="6"/>
  <c r="BL107" i="6" s="1"/>
  <c r="DB107" i="6"/>
  <c r="BU52" i="6"/>
  <c r="AY97" i="6"/>
  <c r="DM97" i="6" s="1"/>
  <c r="DE107" i="6"/>
  <c r="BE107" i="6"/>
  <c r="AZ117" i="6"/>
  <c r="AB79" i="6"/>
  <c r="AX79" i="6" s="1"/>
  <c r="DM79" i="6"/>
  <c r="BF116" i="6"/>
  <c r="BF118" i="6" s="1"/>
  <c r="CO116" i="6"/>
  <c r="CO118" i="6" s="1"/>
  <c r="CR107" i="6"/>
  <c r="AC52" i="6"/>
  <c r="AR116" i="6"/>
  <c r="AR118" i="6" s="1"/>
  <c r="BC110" i="6"/>
  <c r="BC116" i="6" s="1"/>
  <c r="BC118" i="6" s="1"/>
  <c r="AY91" i="6"/>
  <c r="DM91" i="6" s="1"/>
  <c r="DM9" i="6"/>
  <c r="AB9" i="6"/>
  <c r="AX9" i="6" s="1"/>
  <c r="CT22" i="6"/>
  <c r="AW107" i="6"/>
  <c r="DK105" i="6"/>
  <c r="DI115" i="6"/>
  <c r="CQ115" i="6" s="1"/>
  <c r="CQ98" i="6"/>
  <c r="BC105" i="6"/>
  <c r="BC107" i="6" s="1"/>
  <c r="AB80" i="6"/>
  <c r="AX80" i="6" s="1"/>
  <c r="DM80" i="6"/>
  <c r="BU117" i="6"/>
  <c r="BT117" i="6" s="1"/>
  <c r="CP117" i="6" s="1"/>
  <c r="CW116" i="6"/>
  <c r="CW118" i="6" s="1"/>
  <c r="AB83" i="6"/>
  <c r="AX83" i="6" s="1"/>
  <c r="DM83" i="6"/>
  <c r="BA73" i="6"/>
  <c r="BS114" i="6"/>
  <c r="BS73" i="6"/>
  <c r="BX116" i="6"/>
  <c r="BX118" i="6" s="1"/>
  <c r="BU109" i="6"/>
  <c r="AB41" i="6"/>
  <c r="AX41" i="6" s="1"/>
  <c r="DM41" i="6"/>
  <c r="BH116" i="6"/>
  <c r="BH118" i="6" s="1"/>
  <c r="CQ53" i="6"/>
  <c r="BT53" i="6"/>
  <c r="CP53" i="6" s="1"/>
  <c r="BU73" i="6"/>
  <c r="CW107" i="6"/>
  <c r="AB8" i="6"/>
  <c r="AX8" i="6" s="1"/>
  <c r="CU107" i="6"/>
  <c r="BH107" i="6"/>
  <c r="BW116" i="6"/>
  <c r="BW118" i="6" s="1"/>
  <c r="CR118" i="6" l="1"/>
  <c r="AY113" i="6"/>
  <c r="DM113" i="6" s="1"/>
  <c r="DK116" i="6"/>
  <c r="DK118" i="6" s="1"/>
  <c r="BB116" i="6"/>
  <c r="BB118" i="6" s="1"/>
  <c r="DF107" i="6"/>
  <c r="DG118" i="6"/>
  <c r="CT107" i="6"/>
  <c r="BT88" i="6"/>
  <c r="CQ22" i="6"/>
  <c r="DM109" i="6"/>
  <c r="AB88" i="6"/>
  <c r="AX88" i="6" s="1"/>
  <c r="AY88" i="6"/>
  <c r="DM88" i="6" s="1"/>
  <c r="CQ73" i="6"/>
  <c r="BN107" i="6"/>
  <c r="CP114" i="6"/>
  <c r="BT105" i="6"/>
  <c r="BT73" i="6"/>
  <c r="DK107" i="6"/>
  <c r="AC107" i="6"/>
  <c r="BB107" i="6"/>
  <c r="AB114" i="6"/>
  <c r="AX114" i="6" s="1"/>
  <c r="AY105" i="6"/>
  <c r="DM105" i="6" s="1"/>
  <c r="AB111" i="6"/>
  <c r="AX111" i="6" s="1"/>
  <c r="BT115" i="6"/>
  <c r="CP115" i="6" s="1"/>
  <c r="CQ113" i="6"/>
  <c r="BA116" i="6"/>
  <c r="BA118" i="6" s="1"/>
  <c r="AZ118" i="6"/>
  <c r="AY111" i="6"/>
  <c r="DM111" i="6" s="1"/>
  <c r="G107" i="6"/>
  <c r="BO118" i="6"/>
  <c r="AY114" i="6"/>
  <c r="DM114" i="6" s="1"/>
  <c r="BS116" i="6"/>
  <c r="BS118" i="6" s="1"/>
  <c r="AB112" i="6"/>
  <c r="AX112" i="6" s="1"/>
  <c r="AB22" i="6"/>
  <c r="AX22" i="6" s="1"/>
  <c r="AY22" i="6"/>
  <c r="AY110" i="6"/>
  <c r="DM110" i="6" s="1"/>
  <c r="CQ105" i="6"/>
  <c r="AB110" i="6"/>
  <c r="AX110" i="6" s="1"/>
  <c r="BT22" i="6"/>
  <c r="BU107" i="6"/>
  <c r="BS107" i="6"/>
  <c r="AB105" i="6"/>
  <c r="AX105" i="6" s="1"/>
  <c r="AY117" i="6"/>
  <c r="DM117" i="6" s="1"/>
  <c r="AY73" i="6"/>
  <c r="DM73" i="6" s="1"/>
  <c r="CS116" i="6"/>
  <c r="CS118" i="6" s="1"/>
  <c r="BT111" i="6"/>
  <c r="CP111" i="6" s="1"/>
  <c r="DM90" i="6"/>
  <c r="DI116" i="6"/>
  <c r="DI118" i="6" s="1"/>
  <c r="AB73" i="6"/>
  <c r="AX73" i="6" s="1"/>
  <c r="DM52" i="6"/>
  <c r="AB52" i="6"/>
  <c r="AX52" i="6" s="1"/>
  <c r="BA107" i="6"/>
  <c r="G116" i="6"/>
  <c r="G118" i="6" s="1"/>
  <c r="CS107" i="6"/>
  <c r="BT52" i="6"/>
  <c r="CT116" i="6"/>
  <c r="CT118" i="6" s="1"/>
  <c r="AY112" i="6"/>
  <c r="DM112" i="6" s="1"/>
  <c r="AC116" i="6"/>
  <c r="BU116" i="6"/>
  <c r="BT109" i="6"/>
  <c r="CP109" i="6" s="1"/>
  <c r="CQ109" i="6"/>
  <c r="CP73" i="6" l="1"/>
  <c r="CP105" i="6"/>
  <c r="CP88" i="6"/>
  <c r="CP22" i="6"/>
  <c r="CP52" i="6"/>
  <c r="CQ107" i="6"/>
  <c r="AB107" i="6"/>
  <c r="AX107" i="6" s="1"/>
  <c r="CQ116" i="6"/>
  <c r="CQ118" i="6" s="1"/>
  <c r="BT107" i="6"/>
  <c r="AY107" i="6"/>
  <c r="DM107" i="6" s="1"/>
  <c r="DM22" i="6"/>
  <c r="AY116" i="6"/>
  <c r="AY118" i="6" s="1"/>
  <c r="BU118" i="6"/>
  <c r="BT118" i="6" s="1"/>
  <c r="CP118" i="6" s="1"/>
  <c r="BT116" i="6"/>
  <c r="CP116" i="6" s="1"/>
  <c r="AC118" i="6"/>
  <c r="AB116" i="6"/>
  <c r="AX116" i="6" s="1"/>
  <c r="CP107" i="6" l="1"/>
  <c r="DM118" i="6"/>
  <c r="AB118" i="6"/>
  <c r="AX118" i="6" s="1"/>
  <c r="DM116" i="6"/>
  <c r="CO117" i="5" l="1"/>
  <c r="CN117" i="5"/>
  <c r="CM117" i="5"/>
  <c r="CL117" i="5"/>
  <c r="CJ117" i="5"/>
  <c r="CI117" i="5"/>
  <c r="CH117" i="5"/>
  <c r="CG117" i="5"/>
  <c r="CF117" i="5"/>
  <c r="CE117" i="5"/>
  <c r="CD117" i="5"/>
  <c r="CB117" i="5"/>
  <c r="CA117" i="5"/>
  <c r="BZ117" i="5"/>
  <c r="BY117" i="5"/>
  <c r="AV117" i="5"/>
  <c r="AU117" i="5"/>
  <c r="AT117" i="5"/>
  <c r="AR117" i="5"/>
  <c r="AQ117" i="5"/>
  <c r="AP117" i="5"/>
  <c r="AO117" i="5"/>
  <c r="AN117" i="5"/>
  <c r="AM117" i="5"/>
  <c r="AL117" i="5"/>
  <c r="AK117" i="5"/>
  <c r="AJ117" i="5"/>
  <c r="AI117" i="5"/>
  <c r="AH117" i="5"/>
  <c r="AG117" i="5"/>
  <c r="Z117" i="5"/>
  <c r="Y117" i="5"/>
  <c r="W117" i="5"/>
  <c r="V117" i="5"/>
  <c r="U117" i="5"/>
  <c r="T117" i="5"/>
  <c r="S117" i="5"/>
  <c r="R117" i="5"/>
  <c r="Q117" i="5"/>
  <c r="P117" i="5"/>
  <c r="O117" i="5"/>
  <c r="N117" i="5"/>
  <c r="M117" i="5"/>
  <c r="L117" i="5"/>
  <c r="K117" i="5"/>
  <c r="J117" i="5"/>
  <c r="I117" i="5"/>
  <c r="CN115" i="5"/>
  <c r="CL115" i="5"/>
  <c r="CI115" i="5"/>
  <c r="CH115" i="5"/>
  <c r="CB115" i="5"/>
  <c r="BY115" i="5"/>
  <c r="AW115" i="5"/>
  <c r="AT115" i="5"/>
  <c r="AS115" i="5"/>
  <c r="AR115" i="5"/>
  <c r="AQ115" i="5"/>
  <c r="AP115" i="5"/>
  <c r="AO115" i="5"/>
  <c r="AN115" i="5"/>
  <c r="AM115" i="5"/>
  <c r="AL115" i="5"/>
  <c r="AK115" i="5"/>
  <c r="AJ115" i="5"/>
  <c r="AI115" i="5"/>
  <c r="AH115" i="5"/>
  <c r="AG115" i="5"/>
  <c r="AF115" i="5"/>
  <c r="AE115" i="5"/>
  <c r="AD115" i="5"/>
  <c r="AA115" i="5"/>
  <c r="Z115" i="5"/>
  <c r="U115" i="5"/>
  <c r="N115" i="5"/>
  <c r="K115" i="5"/>
  <c r="CN114" i="5"/>
  <c r="CM114" i="5"/>
  <c r="CL114" i="5"/>
  <c r="CK114" i="5"/>
  <c r="CI114" i="5"/>
  <c r="CH114" i="5"/>
  <c r="CG114" i="5"/>
  <c r="CF114" i="5"/>
  <c r="CE114" i="5"/>
  <c r="CD114" i="5"/>
  <c r="CB114" i="5"/>
  <c r="CA114" i="5"/>
  <c r="BZ114" i="5"/>
  <c r="BY114" i="5"/>
  <c r="BX114" i="5"/>
  <c r="BV114" i="5"/>
  <c r="AV114" i="5"/>
  <c r="AU114" i="5"/>
  <c r="AT114" i="5"/>
  <c r="AS114" i="5"/>
  <c r="AQ114" i="5"/>
  <c r="AP114" i="5"/>
  <c r="AO114" i="5"/>
  <c r="AN114" i="5"/>
  <c r="AM114" i="5"/>
  <c r="AL114" i="5"/>
  <c r="AK114" i="5"/>
  <c r="AJ114" i="5"/>
  <c r="AI114" i="5"/>
  <c r="AH114" i="5"/>
  <c r="AG114" i="5"/>
  <c r="AF114" i="5"/>
  <c r="AD114" i="5"/>
  <c r="Z114" i="5"/>
  <c r="Y114" i="5"/>
  <c r="W114" i="5"/>
  <c r="V114" i="5"/>
  <c r="U114" i="5"/>
  <c r="T114" i="5"/>
  <c r="R114" i="5"/>
  <c r="Q114" i="5"/>
  <c r="P114" i="5"/>
  <c r="O114" i="5"/>
  <c r="N114" i="5"/>
  <c r="M114" i="5"/>
  <c r="L114" i="5"/>
  <c r="K114" i="5"/>
  <c r="J114" i="5"/>
  <c r="I114" i="5"/>
  <c r="H114" i="5"/>
  <c r="CN113" i="5"/>
  <c r="CM113" i="5"/>
  <c r="CL113" i="5"/>
  <c r="CK113" i="5"/>
  <c r="CI113" i="5"/>
  <c r="CH113" i="5"/>
  <c r="CG113" i="5"/>
  <c r="CF113" i="5"/>
  <c r="CE113" i="5"/>
  <c r="CD113" i="5"/>
  <c r="CB113" i="5"/>
  <c r="CA113" i="5"/>
  <c r="BZ113" i="5"/>
  <c r="BY113" i="5"/>
  <c r="BV113" i="5"/>
  <c r="AV113" i="5"/>
  <c r="AU113" i="5"/>
  <c r="AT113" i="5"/>
  <c r="AS113" i="5"/>
  <c r="AQ113" i="5"/>
  <c r="AP113" i="5"/>
  <c r="AO113" i="5"/>
  <c r="AN113" i="5"/>
  <c r="AM113" i="5"/>
  <c r="AL113" i="5"/>
  <c r="AK113" i="5"/>
  <c r="AJ113" i="5"/>
  <c r="AI113" i="5"/>
  <c r="AH113" i="5"/>
  <c r="AG113" i="5"/>
  <c r="AD113" i="5"/>
  <c r="Z113" i="5"/>
  <c r="Y113" i="5"/>
  <c r="W113" i="5"/>
  <c r="V113" i="5"/>
  <c r="U113" i="5"/>
  <c r="T113" i="5"/>
  <c r="S113" i="5"/>
  <c r="R113" i="5"/>
  <c r="Q113" i="5"/>
  <c r="P113" i="5"/>
  <c r="O113" i="5"/>
  <c r="N113" i="5"/>
  <c r="M113" i="5"/>
  <c r="L113" i="5"/>
  <c r="K113" i="5"/>
  <c r="J113" i="5"/>
  <c r="H113" i="5"/>
  <c r="CN112" i="5"/>
  <c r="CM112" i="5"/>
  <c r="CL112" i="5"/>
  <c r="CK112" i="5"/>
  <c r="CI112" i="5"/>
  <c r="CH112" i="5"/>
  <c r="CF112" i="5"/>
  <c r="CE112" i="5"/>
  <c r="CD112" i="5"/>
  <c r="CB112" i="5"/>
  <c r="CA112" i="5"/>
  <c r="BZ112" i="5"/>
  <c r="BY112" i="5"/>
  <c r="BV112" i="5"/>
  <c r="AV112" i="5"/>
  <c r="AU112" i="5"/>
  <c r="AT112" i="5"/>
  <c r="AS112" i="5"/>
  <c r="AQ112" i="5"/>
  <c r="AP112" i="5"/>
  <c r="AN112" i="5"/>
  <c r="AM112" i="5"/>
  <c r="AL112" i="5"/>
  <c r="AK112" i="5"/>
  <c r="AJ112" i="5"/>
  <c r="AI112" i="5"/>
  <c r="AH112" i="5"/>
  <c r="AG112" i="5"/>
  <c r="AD112" i="5"/>
  <c r="AA112" i="5"/>
  <c r="Z112" i="5"/>
  <c r="Y112" i="5"/>
  <c r="X112" i="5"/>
  <c r="X116" i="5" s="1"/>
  <c r="X118" i="5" s="1"/>
  <c r="W112" i="5"/>
  <c r="V112" i="5"/>
  <c r="U112" i="5"/>
  <c r="T112" i="5"/>
  <c r="R112" i="5"/>
  <c r="Q112" i="5"/>
  <c r="P112" i="5"/>
  <c r="O112" i="5"/>
  <c r="N112" i="5"/>
  <c r="M112" i="5"/>
  <c r="L112" i="5"/>
  <c r="K112" i="5"/>
  <c r="J112" i="5"/>
  <c r="I112" i="5"/>
  <c r="H112" i="5"/>
  <c r="CO111" i="5"/>
  <c r="CN111" i="5"/>
  <c r="CM111" i="5"/>
  <c r="CL111" i="5"/>
  <c r="CK111" i="5"/>
  <c r="CI111" i="5"/>
  <c r="CH111" i="5"/>
  <c r="CG111" i="5"/>
  <c r="CF111" i="5"/>
  <c r="CE111" i="5"/>
  <c r="CD111" i="5"/>
  <c r="CB111" i="5"/>
  <c r="CA111" i="5"/>
  <c r="BZ111" i="5"/>
  <c r="BX111" i="5"/>
  <c r="BV111" i="5"/>
  <c r="AV111" i="5"/>
  <c r="AU111" i="5"/>
  <c r="AT111" i="5"/>
  <c r="AS111" i="5"/>
  <c r="AQ111" i="5"/>
  <c r="AP111" i="5"/>
  <c r="AO111" i="5"/>
  <c r="AN111" i="5"/>
  <c r="AM111" i="5"/>
  <c r="AL111" i="5"/>
  <c r="AK111" i="5"/>
  <c r="AJ111" i="5"/>
  <c r="AI111" i="5"/>
  <c r="AH111" i="5"/>
  <c r="AF111" i="5"/>
  <c r="AD111" i="5"/>
  <c r="AA111" i="5"/>
  <c r="Z111" i="5"/>
  <c r="Y111" i="5"/>
  <c r="W111" i="5"/>
  <c r="V111" i="5"/>
  <c r="U111" i="5"/>
  <c r="T111" i="5"/>
  <c r="S111" i="5"/>
  <c r="R111" i="5"/>
  <c r="Q111" i="5"/>
  <c r="P111" i="5"/>
  <c r="O111" i="5"/>
  <c r="N111" i="5"/>
  <c r="M111" i="5"/>
  <c r="L111" i="5"/>
  <c r="K111" i="5"/>
  <c r="J111" i="5"/>
  <c r="H111" i="5"/>
  <c r="CN110" i="5"/>
  <c r="CM110" i="5"/>
  <c r="CL110" i="5"/>
  <c r="CK110" i="5"/>
  <c r="CI110" i="5"/>
  <c r="CH110" i="5"/>
  <c r="CG110" i="5"/>
  <c r="CF110" i="5"/>
  <c r="CE110" i="5"/>
  <c r="CD110" i="5"/>
  <c r="CB110" i="5"/>
  <c r="CA110" i="5"/>
  <c r="BZ110" i="5"/>
  <c r="BY110" i="5"/>
  <c r="BX110" i="5"/>
  <c r="BV110" i="5"/>
  <c r="AV110" i="5"/>
  <c r="AU110" i="5"/>
  <c r="AT110" i="5"/>
  <c r="AS110" i="5"/>
  <c r="AQ110" i="5"/>
  <c r="AO110" i="5"/>
  <c r="AN110" i="5"/>
  <c r="AM110" i="5"/>
  <c r="AL110" i="5"/>
  <c r="AK110" i="5"/>
  <c r="AJ110" i="5"/>
  <c r="AI110" i="5"/>
  <c r="AH110" i="5"/>
  <c r="AF110" i="5"/>
  <c r="AD110" i="5"/>
  <c r="Z110" i="5"/>
  <c r="Z116" i="5" s="1"/>
  <c r="Z118" i="5" s="1"/>
  <c r="Y110" i="5"/>
  <c r="W110" i="5"/>
  <c r="V110" i="5"/>
  <c r="U110" i="5"/>
  <c r="T110" i="5"/>
  <c r="S110" i="5"/>
  <c r="R110" i="5"/>
  <c r="Q110" i="5"/>
  <c r="P110" i="5"/>
  <c r="O110" i="5"/>
  <c r="N110" i="5"/>
  <c r="M110" i="5"/>
  <c r="L110" i="5"/>
  <c r="K110" i="5"/>
  <c r="J110" i="5"/>
  <c r="I110" i="5"/>
  <c r="H110" i="5"/>
  <c r="CN109" i="5"/>
  <c r="CM109" i="5"/>
  <c r="CL109" i="5"/>
  <c r="CK109" i="5"/>
  <c r="CI109" i="5"/>
  <c r="CH109" i="5"/>
  <c r="CG109" i="5"/>
  <c r="CF109" i="5"/>
  <c r="CE109" i="5"/>
  <c r="CD109" i="5"/>
  <c r="CB109" i="5"/>
  <c r="CA109" i="5"/>
  <c r="BZ109" i="5"/>
  <c r="BY109" i="5"/>
  <c r="BW109" i="5"/>
  <c r="BV109" i="5"/>
  <c r="AV109" i="5"/>
  <c r="AU109" i="5"/>
  <c r="AT109" i="5"/>
  <c r="AS109" i="5"/>
  <c r="AQ109" i="5"/>
  <c r="AP109" i="5"/>
  <c r="AO109" i="5"/>
  <c r="AN109" i="5"/>
  <c r="AM109" i="5"/>
  <c r="AL109" i="5"/>
  <c r="AK109" i="5"/>
  <c r="AJ109" i="5"/>
  <c r="AI109" i="5"/>
  <c r="AH109" i="5"/>
  <c r="AG109" i="5"/>
  <c r="AE109" i="5"/>
  <c r="AD109" i="5"/>
  <c r="AA109" i="5"/>
  <c r="Z109" i="5"/>
  <c r="Y109" i="5"/>
  <c r="W109" i="5"/>
  <c r="V109" i="5"/>
  <c r="U109" i="5"/>
  <c r="T109" i="5"/>
  <c r="S109" i="5"/>
  <c r="R109" i="5"/>
  <c r="Q109" i="5"/>
  <c r="P109" i="5"/>
  <c r="O109" i="5"/>
  <c r="N109" i="5"/>
  <c r="M109" i="5"/>
  <c r="L109" i="5"/>
  <c r="K109" i="5"/>
  <c r="J109" i="5"/>
  <c r="I109" i="5"/>
  <c r="H109" i="5"/>
  <c r="CK105" i="5"/>
  <c r="CI105" i="5"/>
  <c r="CH105" i="5"/>
  <c r="CG105" i="5"/>
  <c r="CF105" i="5"/>
  <c r="CE105" i="5"/>
  <c r="CD105" i="5"/>
  <c r="CC105" i="5"/>
  <c r="CB105" i="5"/>
  <c r="CA105" i="5"/>
  <c r="BZ105" i="5"/>
  <c r="BY105" i="5"/>
  <c r="BV105" i="5"/>
  <c r="AT105" i="5"/>
  <c r="AS105" i="5"/>
  <c r="AQ105" i="5"/>
  <c r="AO105" i="5"/>
  <c r="AN105" i="5"/>
  <c r="AM105" i="5"/>
  <c r="AL105" i="5"/>
  <c r="AK105" i="5"/>
  <c r="AJ105" i="5"/>
  <c r="AI105" i="5"/>
  <c r="AH105" i="5"/>
  <c r="AD105" i="5"/>
  <c r="Z105" i="5"/>
  <c r="X105" i="5"/>
  <c r="W105" i="5"/>
  <c r="V105" i="5"/>
  <c r="U105" i="5"/>
  <c r="T105" i="5"/>
  <c r="S105" i="5"/>
  <c r="R105" i="5"/>
  <c r="Q105" i="5"/>
  <c r="P105" i="5"/>
  <c r="O105" i="5"/>
  <c r="N105" i="5"/>
  <c r="N107" i="5" s="1"/>
  <c r="M105" i="5"/>
  <c r="L105" i="5"/>
  <c r="K105" i="5"/>
  <c r="J105" i="5"/>
  <c r="I105" i="5"/>
  <c r="H105" i="5"/>
  <c r="DK104" i="5"/>
  <c r="DJ104" i="5"/>
  <c r="DI104" i="5"/>
  <c r="DH104" i="5"/>
  <c r="DG104" i="5"/>
  <c r="DE104" i="5"/>
  <c r="DD104" i="5"/>
  <c r="DC104" i="5"/>
  <c r="DB104" i="5"/>
  <c r="DA104" i="5"/>
  <c r="CZ104" i="5"/>
  <c r="CY104" i="5"/>
  <c r="CX104" i="5"/>
  <c r="CW104" i="5"/>
  <c r="CV104" i="5"/>
  <c r="CU104" i="5"/>
  <c r="CT104" i="5"/>
  <c r="CS104" i="5"/>
  <c r="CR104" i="5"/>
  <c r="CJ104" i="5"/>
  <c r="BS104" i="5"/>
  <c r="BR104" i="5"/>
  <c r="BQ104" i="5"/>
  <c r="BP104" i="5"/>
  <c r="BO104" i="5"/>
  <c r="BM104" i="5"/>
  <c r="BL104" i="5"/>
  <c r="BK104" i="5"/>
  <c r="BJ104" i="5"/>
  <c r="BI104" i="5"/>
  <c r="BH104" i="5"/>
  <c r="BG104" i="5"/>
  <c r="BF104" i="5"/>
  <c r="BE104" i="5"/>
  <c r="BD104" i="5"/>
  <c r="BC104" i="5"/>
  <c r="BB104" i="5"/>
  <c r="BA104" i="5"/>
  <c r="AZ104" i="5"/>
  <c r="AR104" i="5"/>
  <c r="AR111" i="5" s="1"/>
  <c r="G104" i="5"/>
  <c r="DK103" i="5"/>
  <c r="DJ103" i="5"/>
  <c r="DI103" i="5"/>
  <c r="DH103" i="5"/>
  <c r="DG103" i="5"/>
  <c r="DE103" i="5"/>
  <c r="DD103" i="5"/>
  <c r="DC103" i="5"/>
  <c r="DB103" i="5"/>
  <c r="DA103" i="5"/>
  <c r="CZ103" i="5"/>
  <c r="CY103" i="5"/>
  <c r="CX103" i="5"/>
  <c r="CW103" i="5"/>
  <c r="CV103" i="5"/>
  <c r="CU103" i="5"/>
  <c r="CT103" i="5"/>
  <c r="CS103" i="5"/>
  <c r="CR103" i="5"/>
  <c r="CJ103" i="5"/>
  <c r="CJ113" i="5" s="1"/>
  <c r="BS103" i="5"/>
  <c r="BR103" i="5"/>
  <c r="BQ103" i="5"/>
  <c r="BP103" i="5"/>
  <c r="BO103" i="5"/>
  <c r="BM103" i="5"/>
  <c r="BL103" i="5"/>
  <c r="BK103" i="5"/>
  <c r="BJ103" i="5"/>
  <c r="BI103" i="5"/>
  <c r="BH103" i="5"/>
  <c r="BG103" i="5"/>
  <c r="BF103" i="5"/>
  <c r="BE103" i="5"/>
  <c r="BD103" i="5"/>
  <c r="BC103" i="5"/>
  <c r="BB103" i="5"/>
  <c r="BA103" i="5"/>
  <c r="AZ103" i="5"/>
  <c r="AR103" i="5"/>
  <c r="G103" i="5"/>
  <c r="DK102" i="5"/>
  <c r="DJ102" i="5"/>
  <c r="DI102" i="5"/>
  <c r="DH102" i="5"/>
  <c r="DG102" i="5"/>
  <c r="DF102" i="5"/>
  <c r="DE102" i="5"/>
  <c r="DD102" i="5"/>
  <c r="DC102" i="5"/>
  <c r="DB102" i="5"/>
  <c r="DA102" i="5"/>
  <c r="CZ102" i="5"/>
  <c r="CY102" i="5"/>
  <c r="CX102" i="5"/>
  <c r="CW102" i="5"/>
  <c r="CV102" i="5"/>
  <c r="CU102" i="5"/>
  <c r="CT102" i="5"/>
  <c r="CS102" i="5"/>
  <c r="CR102" i="5"/>
  <c r="BU102" i="5"/>
  <c r="BT102" i="5"/>
  <c r="CP102" i="5" s="1"/>
  <c r="BS102" i="5"/>
  <c r="BR102" i="5"/>
  <c r="BQ102" i="5"/>
  <c r="BP102" i="5"/>
  <c r="BO102" i="5"/>
  <c r="BN102" i="5"/>
  <c r="BM102" i="5"/>
  <c r="BL102" i="5"/>
  <c r="BK102" i="5"/>
  <c r="BJ102" i="5"/>
  <c r="BI102" i="5"/>
  <c r="BH102" i="5"/>
  <c r="BG102" i="5"/>
  <c r="BF102" i="5"/>
  <c r="BE102" i="5"/>
  <c r="BD102" i="5"/>
  <c r="BC102" i="5"/>
  <c r="BB102" i="5"/>
  <c r="BA102" i="5"/>
  <c r="AZ102" i="5"/>
  <c r="AC102" i="5"/>
  <c r="AB102" i="5" s="1"/>
  <c r="AX102" i="5" s="1"/>
  <c r="G102" i="5"/>
  <c r="DK101" i="5"/>
  <c r="DJ101" i="5"/>
  <c r="DI101" i="5"/>
  <c r="DH101" i="5"/>
  <c r="DG101" i="5"/>
  <c r="DF101" i="5"/>
  <c r="DE101" i="5"/>
  <c r="DD101" i="5"/>
  <c r="DC101" i="5"/>
  <c r="DB101" i="5"/>
  <c r="DA101" i="5"/>
  <c r="CZ101" i="5"/>
  <c r="CY101" i="5"/>
  <c r="CX101" i="5"/>
  <c r="CW101" i="5"/>
  <c r="CV101" i="5"/>
  <c r="CU101" i="5"/>
  <c r="CT101" i="5"/>
  <c r="CS101" i="5"/>
  <c r="CR101" i="5"/>
  <c r="BU101" i="5"/>
  <c r="BS101" i="5"/>
  <c r="BR101" i="5"/>
  <c r="BQ101" i="5"/>
  <c r="BP101" i="5"/>
  <c r="BO101" i="5"/>
  <c r="BN101" i="5"/>
  <c r="BM101" i="5"/>
  <c r="BL101" i="5"/>
  <c r="BK101" i="5"/>
  <c r="BJ101" i="5"/>
  <c r="BI101" i="5"/>
  <c r="BH101" i="5"/>
  <c r="BG101" i="5"/>
  <c r="BF101" i="5"/>
  <c r="BE101" i="5"/>
  <c r="BD101" i="5"/>
  <c r="BC101" i="5"/>
  <c r="BB101" i="5"/>
  <c r="BA101" i="5"/>
  <c r="AZ101" i="5"/>
  <c r="AC101" i="5"/>
  <c r="G101" i="5"/>
  <c r="DK100" i="5"/>
  <c r="DJ100" i="5"/>
  <c r="DI100" i="5"/>
  <c r="DH100" i="5"/>
  <c r="DG100" i="5"/>
  <c r="DF100" i="5"/>
  <c r="DE100" i="5"/>
  <c r="DD100" i="5"/>
  <c r="DC100" i="5"/>
  <c r="DB100" i="5"/>
  <c r="DA100" i="5"/>
  <c r="CZ100" i="5"/>
  <c r="CY100" i="5"/>
  <c r="CX100" i="5"/>
  <c r="CW100" i="5"/>
  <c r="CV100" i="5"/>
  <c r="CU100" i="5"/>
  <c r="CT100" i="5"/>
  <c r="CS100" i="5"/>
  <c r="CR100" i="5"/>
  <c r="BW100" i="5"/>
  <c r="BU100" i="5" s="1"/>
  <c r="BS100" i="5"/>
  <c r="BR100" i="5"/>
  <c r="BQ100" i="5"/>
  <c r="BP100" i="5"/>
  <c r="BO100" i="5"/>
  <c r="BN100" i="5"/>
  <c r="BM100" i="5"/>
  <c r="BL100" i="5"/>
  <c r="BK100" i="5"/>
  <c r="BJ100" i="5"/>
  <c r="BI100" i="5"/>
  <c r="BH100" i="5"/>
  <c r="BG100" i="5"/>
  <c r="BF100" i="5"/>
  <c r="BE100" i="5"/>
  <c r="BD100" i="5"/>
  <c r="BC100" i="5"/>
  <c r="BB100" i="5"/>
  <c r="AZ100" i="5"/>
  <c r="AE100" i="5"/>
  <c r="G100" i="5"/>
  <c r="DK99" i="5"/>
  <c r="DJ99" i="5"/>
  <c r="DI99" i="5"/>
  <c r="DH99" i="5"/>
  <c r="DG99" i="5"/>
  <c r="DF99" i="5"/>
  <c r="DE99" i="5"/>
  <c r="DD99" i="5"/>
  <c r="DC99" i="5"/>
  <c r="DB99" i="5"/>
  <c r="DA99" i="5"/>
  <c r="CZ99" i="5"/>
  <c r="CY99" i="5"/>
  <c r="CX99" i="5"/>
  <c r="CW99" i="5"/>
  <c r="CV99" i="5"/>
  <c r="CU99" i="5"/>
  <c r="CT99" i="5"/>
  <c r="CR99" i="5"/>
  <c r="BW99" i="5"/>
  <c r="BS99" i="5"/>
  <c r="BR99" i="5"/>
  <c r="BQ99" i="5"/>
  <c r="BP99" i="5"/>
  <c r="BO99" i="5"/>
  <c r="BN99" i="5"/>
  <c r="BM99" i="5"/>
  <c r="BL99" i="5"/>
  <c r="BK99" i="5"/>
  <c r="BJ99" i="5"/>
  <c r="BI99" i="5"/>
  <c r="BH99" i="5"/>
  <c r="BG99" i="5"/>
  <c r="BF99" i="5"/>
  <c r="BE99" i="5"/>
  <c r="BD99" i="5"/>
  <c r="BC99" i="5"/>
  <c r="BB99" i="5"/>
  <c r="BA99" i="5"/>
  <c r="AZ99" i="5"/>
  <c r="AE99" i="5"/>
  <c r="AC99" i="5" s="1"/>
  <c r="AB99" i="5" s="1"/>
  <c r="AX99" i="5" s="1"/>
  <c r="G99" i="5"/>
  <c r="DK98" i="5"/>
  <c r="DH98" i="5"/>
  <c r="DH115" i="5" s="1"/>
  <c r="DG98" i="5"/>
  <c r="DF98" i="5"/>
  <c r="DE98" i="5"/>
  <c r="DE115" i="5" s="1"/>
  <c r="DD98" i="5"/>
  <c r="DC98" i="5"/>
  <c r="DB98" i="5"/>
  <c r="DA98" i="5"/>
  <c r="CZ98" i="5"/>
  <c r="CY98" i="5"/>
  <c r="CX98" i="5"/>
  <c r="CW98" i="5"/>
  <c r="CV98" i="5"/>
  <c r="CU98" i="5"/>
  <c r="CT98" i="5"/>
  <c r="CS98" i="5"/>
  <c r="CR98" i="5"/>
  <c r="CN98" i="5"/>
  <c r="CM98" i="5"/>
  <c r="CM115" i="5" s="1"/>
  <c r="BS98" i="5"/>
  <c r="BP98" i="5"/>
  <c r="BO98" i="5"/>
  <c r="BN98" i="5"/>
  <c r="BM98" i="5"/>
  <c r="BM115" i="5" s="1"/>
  <c r="BL98" i="5"/>
  <c r="BK98" i="5"/>
  <c r="BJ98" i="5"/>
  <c r="BI98" i="5"/>
  <c r="BH98" i="5"/>
  <c r="BG98" i="5"/>
  <c r="BF98" i="5"/>
  <c r="BE98" i="5"/>
  <c r="BD98" i="5"/>
  <c r="BC98" i="5"/>
  <c r="BC115" i="5" s="1"/>
  <c r="BB98" i="5"/>
  <c r="BA98" i="5"/>
  <c r="AZ98" i="5"/>
  <c r="AV98" i="5"/>
  <c r="AU98" i="5"/>
  <c r="AU115" i="5" s="1"/>
  <c r="Y98" i="5"/>
  <c r="Y115" i="5" s="1"/>
  <c r="DK97" i="5"/>
  <c r="DJ97" i="5"/>
  <c r="DI97" i="5"/>
  <c r="DH97" i="5"/>
  <c r="DG97" i="5"/>
  <c r="DE97" i="5"/>
  <c r="DD97" i="5"/>
  <c r="DC97" i="5"/>
  <c r="DB97" i="5"/>
  <c r="DA97" i="5"/>
  <c r="CZ97" i="5"/>
  <c r="CY97" i="5"/>
  <c r="CX97" i="5"/>
  <c r="CW97" i="5"/>
  <c r="CV97" i="5"/>
  <c r="CU97" i="5"/>
  <c r="CT97" i="5"/>
  <c r="CR97" i="5"/>
  <c r="CJ97" i="5"/>
  <c r="CJ110" i="5" s="1"/>
  <c r="BW97" i="5"/>
  <c r="BS97" i="5"/>
  <c r="BR97" i="5"/>
  <c r="BQ97" i="5"/>
  <c r="BP97" i="5"/>
  <c r="BO97" i="5"/>
  <c r="BM97" i="5"/>
  <c r="BL97" i="5"/>
  <c r="BK97" i="5"/>
  <c r="BJ97" i="5"/>
  <c r="BI97" i="5"/>
  <c r="BH97" i="5"/>
  <c r="BG97" i="5"/>
  <c r="BF97" i="5"/>
  <c r="BE97" i="5"/>
  <c r="BD97" i="5"/>
  <c r="BC97" i="5"/>
  <c r="BB97" i="5"/>
  <c r="AZ97" i="5"/>
  <c r="AR97" i="5"/>
  <c r="AR110" i="5" s="1"/>
  <c r="AE97" i="5"/>
  <c r="BA97" i="5" s="1"/>
  <c r="G97" i="5"/>
  <c r="DK96" i="5"/>
  <c r="DJ96" i="5"/>
  <c r="DI96" i="5"/>
  <c r="DH96" i="5"/>
  <c r="DG96" i="5"/>
  <c r="DF96" i="5"/>
  <c r="DE96" i="5"/>
  <c r="DD96" i="5"/>
  <c r="DC96" i="5"/>
  <c r="DB96" i="5"/>
  <c r="DA96" i="5"/>
  <c r="CZ96" i="5"/>
  <c r="CY96" i="5"/>
  <c r="CX96" i="5"/>
  <c r="CW96" i="5"/>
  <c r="CV96" i="5"/>
  <c r="CU96" i="5"/>
  <c r="CT96" i="5"/>
  <c r="CS96" i="5"/>
  <c r="CR96" i="5"/>
  <c r="BU96" i="5"/>
  <c r="BT96" i="5"/>
  <c r="CP96" i="5" s="1"/>
  <c r="BS96" i="5"/>
  <c r="BR96" i="5"/>
  <c r="BQ96" i="5"/>
  <c r="BP96" i="5"/>
  <c r="BO96" i="5"/>
  <c r="BN96" i="5"/>
  <c r="BM96" i="5"/>
  <c r="BL96" i="5"/>
  <c r="BK96" i="5"/>
  <c r="BJ96" i="5"/>
  <c r="BI96" i="5"/>
  <c r="BH96" i="5"/>
  <c r="BG96" i="5"/>
  <c r="BF96" i="5"/>
  <c r="BE96" i="5"/>
  <c r="BD96" i="5"/>
  <c r="BC96" i="5"/>
  <c r="BB96" i="5"/>
  <c r="BA96" i="5"/>
  <c r="AZ96" i="5"/>
  <c r="AC96" i="5"/>
  <c r="AB96" i="5"/>
  <c r="AX96" i="5" s="1"/>
  <c r="G96" i="5"/>
  <c r="DJ95" i="5"/>
  <c r="DI95" i="5"/>
  <c r="DH95" i="5"/>
  <c r="DG95" i="5"/>
  <c r="DF95" i="5"/>
  <c r="DE95" i="5"/>
  <c r="DD95" i="5"/>
  <c r="DC95" i="5"/>
  <c r="DB95" i="5"/>
  <c r="DA95" i="5"/>
  <c r="CZ95" i="5"/>
  <c r="CY95" i="5"/>
  <c r="CX95" i="5"/>
  <c r="CW95" i="5"/>
  <c r="CV95" i="5"/>
  <c r="CU95" i="5"/>
  <c r="CT95" i="5"/>
  <c r="CS95" i="5"/>
  <c r="CR95" i="5"/>
  <c r="CO95" i="5"/>
  <c r="BU95" i="5" s="1"/>
  <c r="BR95" i="5"/>
  <c r="BQ95" i="5"/>
  <c r="BP95" i="5"/>
  <c r="BO95" i="5"/>
  <c r="BN95" i="5"/>
  <c r="BM95" i="5"/>
  <c r="BL95" i="5"/>
  <c r="BK95" i="5"/>
  <c r="BJ95" i="5"/>
  <c r="BI95" i="5"/>
  <c r="BH95" i="5"/>
  <c r="BG95" i="5"/>
  <c r="BF95" i="5"/>
  <c r="BE95" i="5"/>
  <c r="BD95" i="5"/>
  <c r="BC95" i="5"/>
  <c r="BB95" i="5"/>
  <c r="BA95" i="5"/>
  <c r="AZ95" i="5"/>
  <c r="AW95" i="5"/>
  <c r="AC95" i="5" s="1"/>
  <c r="AA95" i="5"/>
  <c r="G95" i="5" s="1"/>
  <c r="DJ94" i="5"/>
  <c r="DI94" i="5"/>
  <c r="DH94" i="5"/>
  <c r="DG94" i="5"/>
  <c r="DF94" i="5"/>
  <c r="DE94" i="5"/>
  <c r="DD94" i="5"/>
  <c r="DC94" i="5"/>
  <c r="DB94" i="5"/>
  <c r="DA94" i="5"/>
  <c r="CZ94" i="5"/>
  <c r="CY94" i="5"/>
  <c r="CX94" i="5"/>
  <c r="CW94" i="5"/>
  <c r="CV94" i="5"/>
  <c r="CU94" i="5"/>
  <c r="CT94" i="5"/>
  <c r="CS94" i="5"/>
  <c r="CR94" i="5"/>
  <c r="CO94" i="5"/>
  <c r="BR94" i="5"/>
  <c r="BQ94" i="5"/>
  <c r="BP94" i="5"/>
  <c r="BO94" i="5"/>
  <c r="BN94" i="5"/>
  <c r="BM94" i="5"/>
  <c r="BK94" i="5"/>
  <c r="BJ94" i="5"/>
  <c r="BJ110" i="5" s="1"/>
  <c r="BI94" i="5"/>
  <c r="BH94" i="5"/>
  <c r="BG94" i="5"/>
  <c r="BF94" i="5"/>
  <c r="BE94" i="5"/>
  <c r="BD94" i="5"/>
  <c r="BC94" i="5"/>
  <c r="BB94" i="5"/>
  <c r="BA94" i="5"/>
  <c r="AZ94" i="5"/>
  <c r="AW94" i="5"/>
  <c r="BS94" i="5" s="1"/>
  <c r="AP94" i="5"/>
  <c r="AP110" i="5" s="1"/>
  <c r="G94" i="5"/>
  <c r="DJ93" i="5"/>
  <c r="DI93" i="5"/>
  <c r="DH93" i="5"/>
  <c r="DG93" i="5"/>
  <c r="DF93" i="5"/>
  <c r="DE93" i="5"/>
  <c r="DD93" i="5"/>
  <c r="DC93" i="5"/>
  <c r="DB93" i="5"/>
  <c r="DA93" i="5"/>
  <c r="CZ93" i="5"/>
  <c r="CY93" i="5"/>
  <c r="CX93" i="5"/>
  <c r="CW93" i="5"/>
  <c r="CV93" i="5"/>
  <c r="CU93" i="5"/>
  <c r="CT93" i="5"/>
  <c r="CS93" i="5"/>
  <c r="CR93" i="5"/>
  <c r="BU93" i="5"/>
  <c r="BS93" i="5"/>
  <c r="BR93" i="5"/>
  <c r="BQ93" i="5"/>
  <c r="BP93" i="5"/>
  <c r="BO93" i="5"/>
  <c r="BN93" i="5"/>
  <c r="BM93" i="5"/>
  <c r="BL93" i="5"/>
  <c r="BK93" i="5"/>
  <c r="BJ93" i="5"/>
  <c r="BI93" i="5"/>
  <c r="BH93" i="5"/>
  <c r="BG93" i="5"/>
  <c r="BF93" i="5"/>
  <c r="BE93" i="5"/>
  <c r="BD93" i="5"/>
  <c r="BC93" i="5"/>
  <c r="BB93" i="5"/>
  <c r="BA93" i="5"/>
  <c r="AZ93" i="5"/>
  <c r="AC93" i="5"/>
  <c r="AA93" i="5"/>
  <c r="DK93" i="5" s="1"/>
  <c r="DJ92" i="5"/>
  <c r="DI92" i="5"/>
  <c r="DH92" i="5"/>
  <c r="DG92" i="5"/>
  <c r="DF92" i="5"/>
  <c r="DE92" i="5"/>
  <c r="DD92" i="5"/>
  <c r="DC92" i="5"/>
  <c r="DB92" i="5"/>
  <c r="DA92" i="5"/>
  <c r="CZ92" i="5"/>
  <c r="CY92" i="5"/>
  <c r="CX92" i="5"/>
  <c r="CW92" i="5"/>
  <c r="CV92" i="5"/>
  <c r="CU92" i="5"/>
  <c r="CT92" i="5"/>
  <c r="CS92" i="5"/>
  <c r="CR92" i="5"/>
  <c r="CO92" i="5"/>
  <c r="BU92" i="5" s="1"/>
  <c r="BR92" i="5"/>
  <c r="BQ92" i="5"/>
  <c r="BP92" i="5"/>
  <c r="BO92" i="5"/>
  <c r="BN92" i="5"/>
  <c r="BM92" i="5"/>
  <c r="BL92" i="5"/>
  <c r="BK92" i="5"/>
  <c r="BJ92" i="5"/>
  <c r="BI92" i="5"/>
  <c r="BH92" i="5"/>
  <c r="BG92" i="5"/>
  <c r="BF92" i="5"/>
  <c r="BE92" i="5"/>
  <c r="BD92" i="5"/>
  <c r="BC92" i="5"/>
  <c r="BB92" i="5"/>
  <c r="BA92" i="5"/>
  <c r="AZ92" i="5"/>
  <c r="AW92" i="5"/>
  <c r="BS92" i="5" s="1"/>
  <c r="G92" i="5"/>
  <c r="DK91" i="5"/>
  <c r="DJ91" i="5"/>
  <c r="DI91" i="5"/>
  <c r="DH91" i="5"/>
  <c r="DG91" i="5"/>
  <c r="DF91" i="5"/>
  <c r="DE91" i="5"/>
  <c r="DD91" i="5"/>
  <c r="DC91" i="5"/>
  <c r="DB91" i="5"/>
  <c r="DA91" i="5"/>
  <c r="CZ91" i="5"/>
  <c r="CY91" i="5"/>
  <c r="CX91" i="5"/>
  <c r="CW91" i="5"/>
  <c r="CV91" i="5"/>
  <c r="CU91" i="5"/>
  <c r="CT91" i="5"/>
  <c r="CS91" i="5"/>
  <c r="CR91" i="5"/>
  <c r="BU91" i="5"/>
  <c r="BS91" i="5"/>
  <c r="BR91" i="5"/>
  <c r="BQ91" i="5"/>
  <c r="BP91" i="5"/>
  <c r="BO91" i="5"/>
  <c r="BN91" i="5"/>
  <c r="BM91" i="5"/>
  <c r="BL91" i="5"/>
  <c r="BK91" i="5"/>
  <c r="BJ91" i="5"/>
  <c r="BI91" i="5"/>
  <c r="BH91" i="5"/>
  <c r="BG91" i="5"/>
  <c r="BF91" i="5"/>
  <c r="BE91" i="5"/>
  <c r="BD91" i="5"/>
  <c r="BB91" i="5"/>
  <c r="BA91" i="5"/>
  <c r="AZ91" i="5"/>
  <c r="AG91" i="5"/>
  <c r="AG110" i="5" s="1"/>
  <c r="G91" i="5"/>
  <c r="DJ90" i="5"/>
  <c r="DI90" i="5"/>
  <c r="DI109" i="5" s="1"/>
  <c r="DH90" i="5"/>
  <c r="DG90" i="5"/>
  <c r="DF90" i="5"/>
  <c r="DE90" i="5"/>
  <c r="DD90" i="5"/>
  <c r="DC90" i="5"/>
  <c r="DB90" i="5"/>
  <c r="DA90" i="5"/>
  <c r="CZ90" i="5"/>
  <c r="CY90" i="5"/>
  <c r="CX90" i="5"/>
  <c r="CW90" i="5"/>
  <c r="CV90" i="5"/>
  <c r="CU90" i="5"/>
  <c r="CS90" i="5"/>
  <c r="CR90" i="5"/>
  <c r="CO90" i="5"/>
  <c r="CO109" i="5" s="1"/>
  <c r="CJ90" i="5"/>
  <c r="BX90" i="5"/>
  <c r="BR90" i="5"/>
  <c r="BQ90" i="5"/>
  <c r="BP90" i="5"/>
  <c r="BO90" i="5"/>
  <c r="BM90" i="5"/>
  <c r="BL90" i="5"/>
  <c r="BK90" i="5"/>
  <c r="BJ90" i="5"/>
  <c r="BI90" i="5"/>
  <c r="BH90" i="5"/>
  <c r="BG90" i="5"/>
  <c r="BF90" i="5"/>
  <c r="BE90" i="5"/>
  <c r="BD90" i="5"/>
  <c r="BC90" i="5"/>
  <c r="BA90" i="5"/>
  <c r="AZ90" i="5"/>
  <c r="AW90" i="5"/>
  <c r="AW109" i="5" s="1"/>
  <c r="AR90" i="5"/>
  <c r="AR109" i="5" s="1"/>
  <c r="AF90" i="5"/>
  <c r="BB90" i="5" s="1"/>
  <c r="G90" i="5"/>
  <c r="DK89" i="5"/>
  <c r="DJ89" i="5"/>
  <c r="DI89" i="5"/>
  <c r="DH89" i="5"/>
  <c r="DG89" i="5"/>
  <c r="DF89" i="5"/>
  <c r="DE89" i="5"/>
  <c r="DD89" i="5"/>
  <c r="DC89" i="5"/>
  <c r="DB89" i="5"/>
  <c r="DA89" i="5"/>
  <c r="CZ89" i="5"/>
  <c r="CY89" i="5"/>
  <c r="CX89" i="5"/>
  <c r="CW89" i="5"/>
  <c r="CV89" i="5"/>
  <c r="CU89" i="5"/>
  <c r="CT89" i="5"/>
  <c r="CS89" i="5"/>
  <c r="CR89" i="5"/>
  <c r="BU89" i="5"/>
  <c r="BS89" i="5"/>
  <c r="BR89" i="5"/>
  <c r="BQ89" i="5"/>
  <c r="BP89" i="5"/>
  <c r="BO89" i="5"/>
  <c r="BN89" i="5"/>
  <c r="BM89" i="5"/>
  <c r="BL89" i="5"/>
  <c r="BK89" i="5"/>
  <c r="BJ89" i="5"/>
  <c r="BI89" i="5"/>
  <c r="BH89" i="5"/>
  <c r="BH109" i="5" s="1"/>
  <c r="BG89" i="5"/>
  <c r="BF89" i="5"/>
  <c r="BE89" i="5"/>
  <c r="BD89" i="5"/>
  <c r="BC89" i="5"/>
  <c r="BB89" i="5"/>
  <c r="BA89" i="5"/>
  <c r="AZ89" i="5"/>
  <c r="AZ109" i="5" s="1"/>
  <c r="AC89" i="5"/>
  <c r="AB89" i="5" s="1"/>
  <c r="AX89" i="5" s="1"/>
  <c r="G89" i="5"/>
  <c r="CO88" i="5"/>
  <c r="CN88" i="5"/>
  <c r="CM88" i="5"/>
  <c r="CL88" i="5"/>
  <c r="CJ88" i="5"/>
  <c r="CI88" i="5"/>
  <c r="CH88" i="5"/>
  <c r="CG88" i="5"/>
  <c r="CF88" i="5"/>
  <c r="CE88" i="5"/>
  <c r="CD88" i="5"/>
  <c r="CC88" i="5"/>
  <c r="CB88" i="5"/>
  <c r="CA88" i="5"/>
  <c r="BZ88" i="5"/>
  <c r="BY88" i="5"/>
  <c r="AV88" i="5"/>
  <c r="AU88" i="5"/>
  <c r="AT88" i="5"/>
  <c r="AR88" i="5"/>
  <c r="AQ88" i="5"/>
  <c r="AP88" i="5"/>
  <c r="AO88" i="5"/>
  <c r="AN88" i="5"/>
  <c r="AM88" i="5"/>
  <c r="AL88" i="5"/>
  <c r="AK88" i="5"/>
  <c r="AJ88" i="5"/>
  <c r="AI88" i="5"/>
  <c r="AH88" i="5"/>
  <c r="AG88" i="5"/>
  <c r="Z88" i="5"/>
  <c r="Y88" i="5"/>
  <c r="X88" i="5"/>
  <c r="W88" i="5"/>
  <c r="V88" i="5"/>
  <c r="U88" i="5"/>
  <c r="T88" i="5"/>
  <c r="S88" i="5"/>
  <c r="R88" i="5"/>
  <c r="Q88" i="5"/>
  <c r="P88" i="5"/>
  <c r="O88" i="5"/>
  <c r="M88" i="5"/>
  <c r="L88" i="5"/>
  <c r="K88" i="5"/>
  <c r="J88" i="5"/>
  <c r="I88" i="5"/>
  <c r="DK87" i="5"/>
  <c r="DJ87" i="5"/>
  <c r="DI87" i="5"/>
  <c r="DH87" i="5"/>
  <c r="DG87" i="5"/>
  <c r="DF87" i="5"/>
  <c r="DE87" i="5"/>
  <c r="DD87" i="5"/>
  <c r="DC87" i="5"/>
  <c r="DB87" i="5"/>
  <c r="DA87" i="5"/>
  <c r="CZ87" i="5"/>
  <c r="CY87" i="5"/>
  <c r="CX87" i="5"/>
  <c r="CW87" i="5"/>
  <c r="CV87" i="5"/>
  <c r="CU87" i="5"/>
  <c r="CS87" i="5"/>
  <c r="CR87" i="5"/>
  <c r="BX87" i="5"/>
  <c r="BX88" i="5" s="1"/>
  <c r="BS87" i="5"/>
  <c r="BR87" i="5"/>
  <c r="BQ87" i="5"/>
  <c r="BP87" i="5"/>
  <c r="BO87" i="5"/>
  <c r="BN87" i="5"/>
  <c r="BM87" i="5"/>
  <c r="BL87" i="5"/>
  <c r="BK87" i="5"/>
  <c r="BJ87" i="5"/>
  <c r="BI87" i="5"/>
  <c r="BH87" i="5"/>
  <c r="BG87" i="5"/>
  <c r="BF87" i="5"/>
  <c r="BE87" i="5"/>
  <c r="BD87" i="5"/>
  <c r="BC87" i="5"/>
  <c r="BA87" i="5"/>
  <c r="AZ87" i="5"/>
  <c r="AF87" i="5"/>
  <c r="AF117" i="5" s="1"/>
  <c r="AC87" i="5"/>
  <c r="G87" i="5"/>
  <c r="DK86" i="5"/>
  <c r="DJ86" i="5"/>
  <c r="DI86" i="5"/>
  <c r="DH86" i="5"/>
  <c r="DG86" i="5"/>
  <c r="DF86" i="5"/>
  <c r="DE86" i="5"/>
  <c r="DD86" i="5"/>
  <c r="DC86" i="5"/>
  <c r="DB86" i="5"/>
  <c r="DA86" i="5"/>
  <c r="CZ86" i="5"/>
  <c r="CY86" i="5"/>
  <c r="CX86" i="5"/>
  <c r="CW86" i="5"/>
  <c r="CV86" i="5"/>
  <c r="CU86" i="5"/>
  <c r="CT86" i="5"/>
  <c r="CR86" i="5"/>
  <c r="BW86" i="5"/>
  <c r="BU86" i="5" s="1"/>
  <c r="BS86" i="5"/>
  <c r="BR86" i="5"/>
  <c r="BQ86" i="5"/>
  <c r="BP86" i="5"/>
  <c r="BO86" i="5"/>
  <c r="BN86" i="5"/>
  <c r="BM86" i="5"/>
  <c r="BL86" i="5"/>
  <c r="BK86" i="5"/>
  <c r="BJ86" i="5"/>
  <c r="BI86" i="5"/>
  <c r="BH86" i="5"/>
  <c r="BG86" i="5"/>
  <c r="BF86" i="5"/>
  <c r="BE86" i="5"/>
  <c r="BD86" i="5"/>
  <c r="BC86" i="5"/>
  <c r="BB86" i="5"/>
  <c r="AZ86" i="5"/>
  <c r="AE86" i="5"/>
  <c r="BA86" i="5" s="1"/>
  <c r="AC86" i="5"/>
  <c r="G86" i="5"/>
  <c r="DK85" i="5"/>
  <c r="DJ85" i="5"/>
  <c r="DI85" i="5"/>
  <c r="DH85" i="5"/>
  <c r="DG85" i="5"/>
  <c r="DF85" i="5"/>
  <c r="DE85" i="5"/>
  <c r="DD85" i="5"/>
  <c r="DC85" i="5"/>
  <c r="DB85" i="5"/>
  <c r="DA85" i="5"/>
  <c r="CZ85" i="5"/>
  <c r="CY85" i="5"/>
  <c r="CX85" i="5"/>
  <c r="CW85" i="5"/>
  <c r="CV85" i="5"/>
  <c r="CU85" i="5"/>
  <c r="CT85" i="5"/>
  <c r="CR85" i="5"/>
  <c r="BW85" i="5"/>
  <c r="CS85" i="5" s="1"/>
  <c r="BS85" i="5"/>
  <c r="BR85" i="5"/>
  <c r="BQ85" i="5"/>
  <c r="BP85" i="5"/>
  <c r="BO85" i="5"/>
  <c r="BN85" i="5"/>
  <c r="BM85" i="5"/>
  <c r="BL85" i="5"/>
  <c r="BK85" i="5"/>
  <c r="BJ85" i="5"/>
  <c r="BI85" i="5"/>
  <c r="BH85" i="5"/>
  <c r="BG85" i="5"/>
  <c r="BF85" i="5"/>
  <c r="BE85" i="5"/>
  <c r="BD85" i="5"/>
  <c r="BC85" i="5"/>
  <c r="BB85" i="5"/>
  <c r="AZ85" i="5"/>
  <c r="AE85" i="5"/>
  <c r="BA85" i="5" s="1"/>
  <c r="G85" i="5"/>
  <c r="DK84" i="5"/>
  <c r="DJ84" i="5"/>
  <c r="DI84" i="5"/>
  <c r="DH84" i="5"/>
  <c r="DF84" i="5"/>
  <c r="DE84" i="5"/>
  <c r="DD84" i="5"/>
  <c r="DC84" i="5"/>
  <c r="DB84" i="5"/>
  <c r="DA84" i="5"/>
  <c r="CZ84" i="5"/>
  <c r="CY84" i="5"/>
  <c r="CX84" i="5"/>
  <c r="CW84" i="5"/>
  <c r="CV84" i="5"/>
  <c r="CU84" i="5"/>
  <c r="CT84" i="5"/>
  <c r="CS84" i="5"/>
  <c r="CK84" i="5"/>
  <c r="BU84" i="5" s="1"/>
  <c r="BS84" i="5"/>
  <c r="BR84" i="5"/>
  <c r="BQ84" i="5"/>
  <c r="BP84" i="5"/>
  <c r="BN84" i="5"/>
  <c r="BM84" i="5"/>
  <c r="BL84" i="5"/>
  <c r="BK84" i="5"/>
  <c r="BJ84" i="5"/>
  <c r="BI84" i="5"/>
  <c r="BH84" i="5"/>
  <c r="BG84" i="5"/>
  <c r="BF84" i="5"/>
  <c r="BE84" i="5"/>
  <c r="BD84" i="5"/>
  <c r="BC84" i="5"/>
  <c r="BB84" i="5"/>
  <c r="BA84" i="5"/>
  <c r="AS84" i="5"/>
  <c r="BO84" i="5" s="1"/>
  <c r="H84" i="5"/>
  <c r="DJ83" i="5"/>
  <c r="DI83" i="5"/>
  <c r="DH83" i="5"/>
  <c r="DF83" i="5"/>
  <c r="DE83" i="5"/>
  <c r="DD83" i="5"/>
  <c r="DC83" i="5"/>
  <c r="DB83" i="5"/>
  <c r="DA83" i="5"/>
  <c r="CZ83" i="5"/>
  <c r="CY83" i="5"/>
  <c r="CX83" i="5"/>
  <c r="CW83" i="5"/>
  <c r="CV83" i="5"/>
  <c r="CU83" i="5"/>
  <c r="CT83" i="5"/>
  <c r="CS83" i="5"/>
  <c r="CR83" i="5"/>
  <c r="CK83" i="5"/>
  <c r="DG83" i="5" s="1"/>
  <c r="BR83" i="5"/>
  <c r="BQ83" i="5"/>
  <c r="BP83" i="5"/>
  <c r="BN83" i="5"/>
  <c r="BM83" i="5"/>
  <c r="BL83" i="5"/>
  <c r="BK83" i="5"/>
  <c r="BJ83" i="5"/>
  <c r="BI83" i="5"/>
  <c r="BH83" i="5"/>
  <c r="BG83" i="5"/>
  <c r="BF83" i="5"/>
  <c r="BE83" i="5"/>
  <c r="BD83" i="5"/>
  <c r="BC83" i="5"/>
  <c r="BB83" i="5"/>
  <c r="BA83" i="5"/>
  <c r="AW83" i="5"/>
  <c r="AW117" i="5" s="1"/>
  <c r="AS83" i="5"/>
  <c r="BO83" i="5" s="1"/>
  <c r="AD83" i="5"/>
  <c r="AZ83" i="5" s="1"/>
  <c r="AA83" i="5"/>
  <c r="AA117" i="5" s="1"/>
  <c r="G83" i="5"/>
  <c r="DK82" i="5"/>
  <c r="DJ82" i="5"/>
  <c r="DI82" i="5"/>
  <c r="DH82" i="5"/>
  <c r="DG82" i="5"/>
  <c r="DF82" i="5"/>
  <c r="DE82" i="5"/>
  <c r="DD82" i="5"/>
  <c r="DC82" i="5"/>
  <c r="DB82" i="5"/>
  <c r="DA82" i="5"/>
  <c r="CZ82" i="5"/>
  <c r="CY82" i="5"/>
  <c r="CX82" i="5"/>
  <c r="CW82" i="5"/>
  <c r="CV82" i="5"/>
  <c r="CU82" i="5"/>
  <c r="CT82" i="5"/>
  <c r="CR82" i="5"/>
  <c r="BW82" i="5"/>
  <c r="BS82" i="5"/>
  <c r="BR82" i="5"/>
  <c r="BQ82" i="5"/>
  <c r="BP82" i="5"/>
  <c r="BO82" i="5"/>
  <c r="BN82" i="5"/>
  <c r="BM82" i="5"/>
  <c r="BL82" i="5"/>
  <c r="BK82" i="5"/>
  <c r="BJ82" i="5"/>
  <c r="BI82" i="5"/>
  <c r="BH82" i="5"/>
  <c r="BG82" i="5"/>
  <c r="BF82" i="5"/>
  <c r="BE82" i="5"/>
  <c r="BD82" i="5"/>
  <c r="BC82" i="5"/>
  <c r="BB82" i="5"/>
  <c r="AE82" i="5"/>
  <c r="BA82" i="5" s="1"/>
  <c r="AD82" i="5"/>
  <c r="G82" i="5"/>
  <c r="DK81" i="5"/>
  <c r="DJ81" i="5"/>
  <c r="DI81" i="5"/>
  <c r="DH81" i="5"/>
  <c r="DG81" i="5"/>
  <c r="DF81" i="5"/>
  <c r="DE81" i="5"/>
  <c r="DD81" i="5"/>
  <c r="DC81" i="5"/>
  <c r="DB81" i="5"/>
  <c r="DA81" i="5"/>
  <c r="CZ81" i="5"/>
  <c r="CY81" i="5"/>
  <c r="CX81" i="5"/>
  <c r="CW81" i="5"/>
  <c r="CV81" i="5"/>
  <c r="CU81" i="5"/>
  <c r="CT81" i="5"/>
  <c r="CR81" i="5"/>
  <c r="BW81" i="5"/>
  <c r="CS81" i="5" s="1"/>
  <c r="CQ81" i="5" s="1"/>
  <c r="BS81" i="5"/>
  <c r="BR81" i="5"/>
  <c r="BQ81" i="5"/>
  <c r="BP81" i="5"/>
  <c r="BO81" i="5"/>
  <c r="BN81" i="5"/>
  <c r="BM81" i="5"/>
  <c r="BL81" i="5"/>
  <c r="BK81" i="5"/>
  <c r="BJ81" i="5"/>
  <c r="BI81" i="5"/>
  <c r="BH81" i="5"/>
  <c r="BG81" i="5"/>
  <c r="BF81" i="5"/>
  <c r="BE81" i="5"/>
  <c r="BD81" i="5"/>
  <c r="BC81" i="5"/>
  <c r="BB81" i="5"/>
  <c r="AE81" i="5"/>
  <c r="AD81" i="5"/>
  <c r="AZ81" i="5" s="1"/>
  <c r="G81" i="5"/>
  <c r="DK80" i="5"/>
  <c r="DJ80" i="5"/>
  <c r="DI80" i="5"/>
  <c r="DH80" i="5"/>
  <c r="DF80" i="5"/>
  <c r="DE80" i="5"/>
  <c r="DD80" i="5"/>
  <c r="DC80" i="5"/>
  <c r="DB80" i="5"/>
  <c r="DA80" i="5"/>
  <c r="CZ80" i="5"/>
  <c r="CY80" i="5"/>
  <c r="CX80" i="5"/>
  <c r="CW80" i="5"/>
  <c r="CV80" i="5"/>
  <c r="CU80" i="5"/>
  <c r="CT80" i="5"/>
  <c r="CS80" i="5"/>
  <c r="CR80" i="5"/>
  <c r="CK80" i="5"/>
  <c r="BU80" i="5" s="1"/>
  <c r="BS80" i="5"/>
  <c r="BR80" i="5"/>
  <c r="BQ80" i="5"/>
  <c r="BP80" i="5"/>
  <c r="BN80" i="5"/>
  <c r="BM80" i="5"/>
  <c r="BL80" i="5"/>
  <c r="BK80" i="5"/>
  <c r="BJ80" i="5"/>
  <c r="BI80" i="5"/>
  <c r="BH80" i="5"/>
  <c r="BG80" i="5"/>
  <c r="BF80" i="5"/>
  <c r="BE80" i="5"/>
  <c r="BD80" i="5"/>
  <c r="BC80" i="5"/>
  <c r="BB80" i="5"/>
  <c r="BA80" i="5"/>
  <c r="AZ80" i="5"/>
  <c r="AS80" i="5"/>
  <c r="AC80" i="5" s="1"/>
  <c r="G80" i="5"/>
  <c r="DK79" i="5"/>
  <c r="DJ79" i="5"/>
  <c r="DI79" i="5"/>
  <c r="DH79" i="5"/>
  <c r="DG79" i="5"/>
  <c r="DF79" i="5"/>
  <c r="DE79" i="5"/>
  <c r="DD79" i="5"/>
  <c r="DC79" i="5"/>
  <c r="DB79" i="5"/>
  <c r="DA79" i="5"/>
  <c r="CZ79" i="5"/>
  <c r="CY79" i="5"/>
  <c r="CX79" i="5"/>
  <c r="CW79" i="5"/>
  <c r="CV79" i="5"/>
  <c r="CU79" i="5"/>
  <c r="CT79" i="5"/>
  <c r="CR79" i="5"/>
  <c r="BW79" i="5"/>
  <c r="CS79" i="5" s="1"/>
  <c r="BS79" i="5"/>
  <c r="BR79" i="5"/>
  <c r="BQ79" i="5"/>
  <c r="BP79" i="5"/>
  <c r="BN79" i="5"/>
  <c r="BM79" i="5"/>
  <c r="BL79" i="5"/>
  <c r="BK79" i="5"/>
  <c r="BJ79" i="5"/>
  <c r="BI79" i="5"/>
  <c r="BH79" i="5"/>
  <c r="BG79" i="5"/>
  <c r="BF79" i="5"/>
  <c r="BE79" i="5"/>
  <c r="BD79" i="5"/>
  <c r="BC79" i="5"/>
  <c r="BB79" i="5"/>
  <c r="AZ79" i="5"/>
  <c r="AS79" i="5"/>
  <c r="BO79" i="5" s="1"/>
  <c r="AE79" i="5"/>
  <c r="G79" i="5"/>
  <c r="DK78" i="5"/>
  <c r="DJ78" i="5"/>
  <c r="DI78" i="5"/>
  <c r="DH78" i="5"/>
  <c r="DG78" i="5"/>
  <c r="DF78" i="5"/>
  <c r="DE78" i="5"/>
  <c r="DD78" i="5"/>
  <c r="DC78" i="5"/>
  <c r="DB78" i="5"/>
  <c r="DA78" i="5"/>
  <c r="CZ78" i="5"/>
  <c r="CY78" i="5"/>
  <c r="CX78" i="5"/>
  <c r="CW78" i="5"/>
  <c r="CV78" i="5"/>
  <c r="CU78" i="5"/>
  <c r="CT78" i="5"/>
  <c r="CS78" i="5"/>
  <c r="BV78" i="5"/>
  <c r="BU78" i="5" s="1"/>
  <c r="BS78" i="5"/>
  <c r="BR78" i="5"/>
  <c r="BQ78" i="5"/>
  <c r="BP78" i="5"/>
  <c r="BO78" i="5"/>
  <c r="BN78" i="5"/>
  <c r="BM78" i="5"/>
  <c r="BL78" i="5"/>
  <c r="BK78" i="5"/>
  <c r="BJ78" i="5"/>
  <c r="BI78" i="5"/>
  <c r="BH78" i="5"/>
  <c r="BG78" i="5"/>
  <c r="BF78" i="5"/>
  <c r="BE78" i="5"/>
  <c r="BD78" i="5"/>
  <c r="BC78" i="5"/>
  <c r="BB78" i="5"/>
  <c r="BA78" i="5"/>
  <c r="AD78" i="5"/>
  <c r="G78" i="5"/>
  <c r="DK77" i="5"/>
  <c r="DJ77" i="5"/>
  <c r="DI77" i="5"/>
  <c r="DH77" i="5"/>
  <c r="DG77" i="5"/>
  <c r="DF77" i="5"/>
  <c r="DE77" i="5"/>
  <c r="DD77" i="5"/>
  <c r="DC77" i="5"/>
  <c r="DB77" i="5"/>
  <c r="DA77" i="5"/>
  <c r="CZ77" i="5"/>
  <c r="CY77" i="5"/>
  <c r="CX77" i="5"/>
  <c r="CW77" i="5"/>
  <c r="CV77" i="5"/>
  <c r="CU77" i="5"/>
  <c r="CT77" i="5"/>
  <c r="CS77" i="5"/>
  <c r="CR77" i="5"/>
  <c r="BU77" i="5"/>
  <c r="BS77" i="5"/>
  <c r="BR77" i="5"/>
  <c r="BQ77" i="5"/>
  <c r="BP77" i="5"/>
  <c r="BO77" i="5"/>
  <c r="BN77" i="5"/>
  <c r="BM77" i="5"/>
  <c r="BL77" i="5"/>
  <c r="BK77" i="5"/>
  <c r="BJ77" i="5"/>
  <c r="BI77" i="5"/>
  <c r="BH77" i="5"/>
  <c r="BG77" i="5"/>
  <c r="BF77" i="5"/>
  <c r="BE77" i="5"/>
  <c r="BD77" i="5"/>
  <c r="BC77" i="5"/>
  <c r="BB77" i="5"/>
  <c r="BA77" i="5"/>
  <c r="AZ77" i="5"/>
  <c r="AC77" i="5"/>
  <c r="G77" i="5"/>
  <c r="BT77" i="5" s="1"/>
  <c r="CP77" i="5" s="1"/>
  <c r="DK76" i="5"/>
  <c r="DJ76" i="5"/>
  <c r="DI76" i="5"/>
  <c r="DH76" i="5"/>
  <c r="DF76" i="5"/>
  <c r="DE76" i="5"/>
  <c r="DD76" i="5"/>
  <c r="DC76" i="5"/>
  <c r="DB76" i="5"/>
  <c r="DA76" i="5"/>
  <c r="CZ76" i="5"/>
  <c r="CY76" i="5"/>
  <c r="CX76" i="5"/>
  <c r="CW76" i="5"/>
  <c r="CV76" i="5"/>
  <c r="CU76" i="5"/>
  <c r="CT76" i="5"/>
  <c r="CS76" i="5"/>
  <c r="CR76" i="5"/>
  <c r="CK76" i="5"/>
  <c r="BU76" i="5" s="1"/>
  <c r="BS76" i="5"/>
  <c r="BR76" i="5"/>
  <c r="BQ76" i="5"/>
  <c r="BP76" i="5"/>
  <c r="BO76" i="5"/>
  <c r="BN76" i="5"/>
  <c r="BM76" i="5"/>
  <c r="BL76" i="5"/>
  <c r="BK76" i="5"/>
  <c r="BJ76" i="5"/>
  <c r="BI76" i="5"/>
  <c r="BH76" i="5"/>
  <c r="BG76" i="5"/>
  <c r="BF76" i="5"/>
  <c r="BE76" i="5"/>
  <c r="BD76" i="5"/>
  <c r="BC76" i="5"/>
  <c r="BB76" i="5"/>
  <c r="BA76" i="5"/>
  <c r="AS76" i="5"/>
  <c r="AD76" i="5"/>
  <c r="AZ76" i="5" s="1"/>
  <c r="AC76" i="5"/>
  <c r="AB76" i="5" s="1"/>
  <c r="AX76" i="5" s="1"/>
  <c r="G76" i="5"/>
  <c r="DK75" i="5"/>
  <c r="DJ75" i="5"/>
  <c r="DI75" i="5"/>
  <c r="DH75" i="5"/>
  <c r="DG75" i="5"/>
  <c r="DF75" i="5"/>
  <c r="DE75" i="5"/>
  <c r="DD75" i="5"/>
  <c r="DC75" i="5"/>
  <c r="DB75" i="5"/>
  <c r="DA75" i="5"/>
  <c r="CZ75" i="5"/>
  <c r="CY75" i="5"/>
  <c r="CX75" i="5"/>
  <c r="CW75" i="5"/>
  <c r="CV75" i="5"/>
  <c r="CU75" i="5"/>
  <c r="CT75" i="5"/>
  <c r="CS75" i="5"/>
  <c r="BV75" i="5"/>
  <c r="BS75" i="5"/>
  <c r="BR75" i="5"/>
  <c r="BQ75" i="5"/>
  <c r="BP75" i="5"/>
  <c r="BO75" i="5"/>
  <c r="BN75" i="5"/>
  <c r="BM75" i="5"/>
  <c r="BL75" i="5"/>
  <c r="BK75" i="5"/>
  <c r="BJ75" i="5"/>
  <c r="BI75" i="5"/>
  <c r="BH75" i="5"/>
  <c r="BG75" i="5"/>
  <c r="BF75" i="5"/>
  <c r="BE75" i="5"/>
  <c r="BD75" i="5"/>
  <c r="BC75" i="5"/>
  <c r="BB75" i="5"/>
  <c r="BA75" i="5"/>
  <c r="AD75" i="5"/>
  <c r="AZ75" i="5" s="1"/>
  <c r="G75" i="5"/>
  <c r="DK74" i="5"/>
  <c r="DJ74" i="5"/>
  <c r="DI74" i="5"/>
  <c r="DH74" i="5"/>
  <c r="DG74" i="5"/>
  <c r="DF74" i="5"/>
  <c r="DE74" i="5"/>
  <c r="DD74" i="5"/>
  <c r="DC74" i="5"/>
  <c r="DB74" i="5"/>
  <c r="DA74" i="5"/>
  <c r="CZ74" i="5"/>
  <c r="CY74" i="5"/>
  <c r="CX74" i="5"/>
  <c r="CW74" i="5"/>
  <c r="CV74" i="5"/>
  <c r="CU74" i="5"/>
  <c r="CT74" i="5"/>
  <c r="CS74" i="5"/>
  <c r="BV74" i="5"/>
  <c r="BS74" i="5"/>
  <c r="BR74" i="5"/>
  <c r="BQ74" i="5"/>
  <c r="BP74" i="5"/>
  <c r="BO74" i="5"/>
  <c r="BN74" i="5"/>
  <c r="BM74" i="5"/>
  <c r="BL74" i="5"/>
  <c r="BK74" i="5"/>
  <c r="BJ74" i="5"/>
  <c r="BI74" i="5"/>
  <c r="BH74" i="5"/>
  <c r="BG74" i="5"/>
  <c r="BF74" i="5"/>
  <c r="BE74" i="5"/>
  <c r="BD74" i="5"/>
  <c r="BC74" i="5"/>
  <c r="BB74" i="5"/>
  <c r="BA74" i="5"/>
  <c r="AD74" i="5"/>
  <c r="AZ74" i="5" s="1"/>
  <c r="AC74" i="5"/>
  <c r="AB74" i="5"/>
  <c r="AX74" i="5" s="1"/>
  <c r="G74" i="5"/>
  <c r="CN73" i="5"/>
  <c r="CM73" i="5"/>
  <c r="CK73" i="5"/>
  <c r="CI73" i="5"/>
  <c r="CH73" i="5"/>
  <c r="CG73" i="5"/>
  <c r="CF73" i="5"/>
  <c r="CE73" i="5"/>
  <c r="CD73" i="5"/>
  <c r="CC73" i="5"/>
  <c r="CB73" i="5"/>
  <c r="CA73" i="5"/>
  <c r="BZ73" i="5"/>
  <c r="BY73" i="5"/>
  <c r="BX73" i="5"/>
  <c r="BV73" i="5"/>
  <c r="AV73" i="5"/>
  <c r="AU73" i="5"/>
  <c r="AT73" i="5"/>
  <c r="AS73" i="5"/>
  <c r="AQ73" i="5"/>
  <c r="AP73" i="5"/>
  <c r="AO73" i="5"/>
  <c r="AN73" i="5"/>
  <c r="AM73" i="5"/>
  <c r="AL73" i="5"/>
  <c r="AK73" i="5"/>
  <c r="AJ73" i="5"/>
  <c r="AI73" i="5"/>
  <c r="AH73" i="5"/>
  <c r="AG73" i="5"/>
  <c r="AF73" i="5"/>
  <c r="AD73" i="5"/>
  <c r="Z73" i="5"/>
  <c r="Y73" i="5"/>
  <c r="X73" i="5"/>
  <c r="W73" i="5"/>
  <c r="V73" i="5"/>
  <c r="U73" i="5"/>
  <c r="T73" i="5"/>
  <c r="R73" i="5"/>
  <c r="Q73" i="5"/>
  <c r="P73" i="5"/>
  <c r="O73" i="5"/>
  <c r="M73" i="5"/>
  <c r="L73" i="5"/>
  <c r="K73" i="5"/>
  <c r="J73" i="5"/>
  <c r="I73" i="5"/>
  <c r="H73" i="5"/>
  <c r="DK72" i="5"/>
  <c r="DJ72" i="5"/>
  <c r="DI72" i="5"/>
  <c r="DH72" i="5"/>
  <c r="DG72" i="5"/>
  <c r="DF72" i="5"/>
  <c r="DE72" i="5"/>
  <c r="DD72" i="5"/>
  <c r="DC72" i="5"/>
  <c r="DB72" i="5"/>
  <c r="DA72" i="5"/>
  <c r="CZ72" i="5"/>
  <c r="CY72" i="5"/>
  <c r="CX72" i="5"/>
  <c r="CW72" i="5"/>
  <c r="CV72" i="5"/>
  <c r="CU72" i="5"/>
  <c r="CT72" i="5"/>
  <c r="CS72" i="5"/>
  <c r="CR72" i="5"/>
  <c r="BU72" i="5"/>
  <c r="BS72" i="5"/>
  <c r="BR72" i="5"/>
  <c r="BQ72" i="5"/>
  <c r="BP72" i="5"/>
  <c r="BO72" i="5"/>
  <c r="BN72" i="5"/>
  <c r="BM72" i="5"/>
  <c r="BL72" i="5"/>
  <c r="BK72" i="5"/>
  <c r="BJ72" i="5"/>
  <c r="BI72" i="5"/>
  <c r="BH72" i="5"/>
  <c r="BG72" i="5"/>
  <c r="BF72" i="5"/>
  <c r="BE72" i="5"/>
  <c r="BD72" i="5"/>
  <c r="BC72" i="5"/>
  <c r="BB72" i="5"/>
  <c r="BA72" i="5"/>
  <c r="AZ72" i="5"/>
  <c r="AC72" i="5"/>
  <c r="AB72" i="5" s="1"/>
  <c r="AX72" i="5" s="1"/>
  <c r="G72" i="5"/>
  <c r="DK71" i="5"/>
  <c r="DJ71" i="5"/>
  <c r="DI71" i="5"/>
  <c r="DH71" i="5"/>
  <c r="DG71" i="5"/>
  <c r="DF71" i="5"/>
  <c r="DE71" i="5"/>
  <c r="DD71" i="5"/>
  <c r="DC71" i="5"/>
  <c r="DB71" i="5"/>
  <c r="DA71" i="5"/>
  <c r="CZ71" i="5"/>
  <c r="CY71" i="5"/>
  <c r="CX71" i="5"/>
  <c r="CW71" i="5"/>
  <c r="CV71" i="5"/>
  <c r="CU71" i="5"/>
  <c r="CT71" i="5"/>
  <c r="CR71" i="5"/>
  <c r="BW71" i="5"/>
  <c r="CS71" i="5" s="1"/>
  <c r="BS71" i="5"/>
  <c r="BR71" i="5"/>
  <c r="BQ71" i="5"/>
  <c r="BP71" i="5"/>
  <c r="BO71" i="5"/>
  <c r="BN71" i="5"/>
  <c r="BM71" i="5"/>
  <c r="BL71" i="5"/>
  <c r="BK71" i="5"/>
  <c r="BJ71" i="5"/>
  <c r="BI71" i="5"/>
  <c r="BH71" i="5"/>
  <c r="BG71" i="5"/>
  <c r="BF71" i="5"/>
  <c r="BE71" i="5"/>
  <c r="BD71" i="5"/>
  <c r="BC71" i="5"/>
  <c r="BB71" i="5"/>
  <c r="AZ71" i="5"/>
  <c r="AE71" i="5"/>
  <c r="AC71" i="5" s="1"/>
  <c r="G71" i="5"/>
  <c r="DK70" i="5"/>
  <c r="DJ70" i="5"/>
  <c r="DI70" i="5"/>
  <c r="DH70" i="5"/>
  <c r="DG70" i="5"/>
  <c r="DF70" i="5"/>
  <c r="DE70" i="5"/>
  <c r="DD70" i="5"/>
  <c r="DC70" i="5"/>
  <c r="DB70" i="5"/>
  <c r="DA70" i="5"/>
  <c r="CZ70" i="5"/>
  <c r="CY70" i="5"/>
  <c r="CX70" i="5"/>
  <c r="CW70" i="5"/>
  <c r="CV70" i="5"/>
  <c r="CU70" i="5"/>
  <c r="CT70" i="5"/>
  <c r="CS70" i="5"/>
  <c r="CR70" i="5"/>
  <c r="BU70" i="5"/>
  <c r="BS70" i="5"/>
  <c r="BR70" i="5"/>
  <c r="BQ70" i="5"/>
  <c r="BP70" i="5"/>
  <c r="BO70" i="5"/>
  <c r="BN70" i="5"/>
  <c r="BM70" i="5"/>
  <c r="BL70" i="5"/>
  <c r="BK70" i="5"/>
  <c r="BJ70" i="5"/>
  <c r="BI70" i="5"/>
  <c r="BH70" i="5"/>
  <c r="BG70" i="5"/>
  <c r="BF70" i="5"/>
  <c r="BE70" i="5"/>
  <c r="BD70" i="5"/>
  <c r="BC70" i="5"/>
  <c r="BB70" i="5"/>
  <c r="BA70" i="5"/>
  <c r="AZ70" i="5"/>
  <c r="AC70" i="5"/>
  <c r="G70" i="5"/>
  <c r="AB70" i="5" s="1"/>
  <c r="AX70" i="5" s="1"/>
  <c r="DK69" i="5"/>
  <c r="DJ69" i="5"/>
  <c r="DI69" i="5"/>
  <c r="DH69" i="5"/>
  <c r="DG69" i="5"/>
  <c r="DF69" i="5"/>
  <c r="DE69" i="5"/>
  <c r="DD69" i="5"/>
  <c r="DC69" i="5"/>
  <c r="DB69" i="5"/>
  <c r="DA69" i="5"/>
  <c r="CZ69" i="5"/>
  <c r="CY69" i="5"/>
  <c r="CX69" i="5"/>
  <c r="CW69" i="5"/>
  <c r="CV69" i="5"/>
  <c r="CU69" i="5"/>
  <c r="CT69" i="5"/>
  <c r="CS69" i="5"/>
  <c r="CR69" i="5"/>
  <c r="BU69" i="5"/>
  <c r="BT69" i="5" s="1"/>
  <c r="CP69" i="5" s="1"/>
  <c r="BS69" i="5"/>
  <c r="BR69" i="5"/>
  <c r="BQ69" i="5"/>
  <c r="BP69" i="5"/>
  <c r="BO69" i="5"/>
  <c r="BN69" i="5"/>
  <c r="BM69" i="5"/>
  <c r="BL69" i="5"/>
  <c r="BK69" i="5"/>
  <c r="BJ69" i="5"/>
  <c r="BI69" i="5"/>
  <c r="BH69" i="5"/>
  <c r="BG69" i="5"/>
  <c r="BF69" i="5"/>
  <c r="BE69" i="5"/>
  <c r="BD69" i="5"/>
  <c r="BC69" i="5"/>
  <c r="BB69" i="5"/>
  <c r="BA69" i="5"/>
  <c r="AZ69" i="5"/>
  <c r="AC69" i="5"/>
  <c r="G69" i="5"/>
  <c r="AB69" i="5" s="1"/>
  <c r="AX69" i="5" s="1"/>
  <c r="DK68" i="5"/>
  <c r="DJ68" i="5"/>
  <c r="DI68" i="5"/>
  <c r="DH68" i="5"/>
  <c r="DG68" i="5"/>
  <c r="DF68" i="5"/>
  <c r="DE68" i="5"/>
  <c r="DD68" i="5"/>
  <c r="DC68" i="5"/>
  <c r="DB68" i="5"/>
  <c r="DA68" i="5"/>
  <c r="CZ68" i="5"/>
  <c r="CY68" i="5"/>
  <c r="CX68" i="5"/>
  <c r="CW68" i="5"/>
  <c r="CV68" i="5"/>
  <c r="CU68" i="5"/>
  <c r="CT68" i="5"/>
  <c r="CS68" i="5"/>
  <c r="CR68" i="5"/>
  <c r="BU68" i="5"/>
  <c r="BS68" i="5"/>
  <c r="BR68" i="5"/>
  <c r="BQ68" i="5"/>
  <c r="BP68" i="5"/>
  <c r="BO68" i="5"/>
  <c r="BN68" i="5"/>
  <c r="BM68" i="5"/>
  <c r="BL68" i="5"/>
  <c r="BK68" i="5"/>
  <c r="BJ68" i="5"/>
  <c r="BI68" i="5"/>
  <c r="BH68" i="5"/>
  <c r="BG68" i="5"/>
  <c r="BF68" i="5"/>
  <c r="BE68" i="5"/>
  <c r="BD68" i="5"/>
  <c r="BC68" i="5"/>
  <c r="BB68" i="5"/>
  <c r="BA68" i="5"/>
  <c r="AZ68" i="5"/>
  <c r="AC68" i="5"/>
  <c r="G68" i="5"/>
  <c r="BT68" i="5" s="1"/>
  <c r="CP68" i="5" s="1"/>
  <c r="DK67" i="5"/>
  <c r="DJ67" i="5"/>
  <c r="DI67" i="5"/>
  <c r="DH67" i="5"/>
  <c r="DG67" i="5"/>
  <c r="DF67" i="5"/>
  <c r="DE67" i="5"/>
  <c r="DD67" i="5"/>
  <c r="DC67" i="5"/>
  <c r="DB67" i="5"/>
  <c r="DA67" i="5"/>
  <c r="CZ67" i="5"/>
  <c r="CY67" i="5"/>
  <c r="CX67" i="5"/>
  <c r="CW67" i="5"/>
  <c r="CV67" i="5"/>
  <c r="CU67" i="5"/>
  <c r="CT67" i="5"/>
  <c r="CS67" i="5"/>
  <c r="CR67" i="5"/>
  <c r="BU67" i="5"/>
  <c r="BT67" i="5" s="1"/>
  <c r="CP67" i="5" s="1"/>
  <c r="BS67" i="5"/>
  <c r="BR67" i="5"/>
  <c r="BQ67" i="5"/>
  <c r="BP67" i="5"/>
  <c r="BO67" i="5"/>
  <c r="BN67" i="5"/>
  <c r="BM67" i="5"/>
  <c r="BL67" i="5"/>
  <c r="BK67" i="5"/>
  <c r="BJ67" i="5"/>
  <c r="BI67" i="5"/>
  <c r="BH67" i="5"/>
  <c r="BG67" i="5"/>
  <c r="BF67" i="5"/>
  <c r="BE67" i="5"/>
  <c r="BD67" i="5"/>
  <c r="BC67" i="5"/>
  <c r="BB67" i="5"/>
  <c r="BA67" i="5"/>
  <c r="AZ67" i="5"/>
  <c r="AC67" i="5"/>
  <c r="AB67" i="5" s="1"/>
  <c r="AX67" i="5" s="1"/>
  <c r="G67" i="5"/>
  <c r="DK66" i="5"/>
  <c r="DJ66" i="5"/>
  <c r="DI66" i="5"/>
  <c r="DH66" i="5"/>
  <c r="DG66" i="5"/>
  <c r="DF66" i="5"/>
  <c r="DE66" i="5"/>
  <c r="DD66" i="5"/>
  <c r="DC66" i="5"/>
  <c r="DB66" i="5"/>
  <c r="DA66" i="5"/>
  <c r="CZ66" i="5"/>
  <c r="CY66" i="5"/>
  <c r="CX66" i="5"/>
  <c r="CW66" i="5"/>
  <c r="CV66" i="5"/>
  <c r="CU66" i="5"/>
  <c r="CT66" i="5"/>
  <c r="CR66" i="5"/>
  <c r="BW66" i="5"/>
  <c r="CS66" i="5" s="1"/>
  <c r="BS66" i="5"/>
  <c r="BR66" i="5"/>
  <c r="BQ66" i="5"/>
  <c r="BP66" i="5"/>
  <c r="BO66" i="5"/>
  <c r="BN66" i="5"/>
  <c r="BM66" i="5"/>
  <c r="BL66" i="5"/>
  <c r="BK66" i="5"/>
  <c r="BJ66" i="5"/>
  <c r="BI66" i="5"/>
  <c r="BH66" i="5"/>
  <c r="BG66" i="5"/>
  <c r="BF66" i="5"/>
  <c r="BE66" i="5"/>
  <c r="BD66" i="5"/>
  <c r="BC66" i="5"/>
  <c r="BB66" i="5"/>
  <c r="AZ66" i="5"/>
  <c r="AE66" i="5"/>
  <c r="AC66" i="5" s="1"/>
  <c r="G66" i="5"/>
  <c r="DK65" i="5"/>
  <c r="DJ65" i="5"/>
  <c r="DI65" i="5"/>
  <c r="DH65" i="5"/>
  <c r="DG65" i="5"/>
  <c r="DF65" i="5"/>
  <c r="DE65" i="5"/>
  <c r="DD65" i="5"/>
  <c r="DC65" i="5"/>
  <c r="DB65" i="5"/>
  <c r="DA65" i="5"/>
  <c r="CZ65" i="5"/>
  <c r="CY65" i="5"/>
  <c r="CX65" i="5"/>
  <c r="CW65" i="5"/>
  <c r="CV65" i="5"/>
  <c r="CU65" i="5"/>
  <c r="CT65" i="5"/>
  <c r="CS65" i="5"/>
  <c r="CR65" i="5"/>
  <c r="BU65" i="5"/>
  <c r="BS65" i="5"/>
  <c r="BR65" i="5"/>
  <c r="BQ65" i="5"/>
  <c r="BP65" i="5"/>
  <c r="BO65" i="5"/>
  <c r="BN65" i="5"/>
  <c r="BM65" i="5"/>
  <c r="BL65" i="5"/>
  <c r="BK65" i="5"/>
  <c r="BJ65" i="5"/>
  <c r="BI65" i="5"/>
  <c r="BH65" i="5"/>
  <c r="BG65" i="5"/>
  <c r="BF65" i="5"/>
  <c r="BE65" i="5"/>
  <c r="BD65" i="5"/>
  <c r="BC65" i="5"/>
  <c r="BB65" i="5"/>
  <c r="BA65" i="5"/>
  <c r="AZ65" i="5"/>
  <c r="AC65" i="5"/>
  <c r="G65" i="5"/>
  <c r="DK64" i="5"/>
  <c r="DJ64" i="5"/>
  <c r="DI64" i="5"/>
  <c r="DH64" i="5"/>
  <c r="DG64" i="5"/>
  <c r="DF64" i="5"/>
  <c r="DE64" i="5"/>
  <c r="DD64" i="5"/>
  <c r="DC64" i="5"/>
  <c r="DB64" i="5"/>
  <c r="DA64" i="5"/>
  <c r="CZ64" i="5"/>
  <c r="CY64" i="5"/>
  <c r="CX64" i="5"/>
  <c r="CW64" i="5"/>
  <c r="CV64" i="5"/>
  <c r="CU64" i="5"/>
  <c r="CT64" i="5"/>
  <c r="CS64" i="5"/>
  <c r="CR64" i="5"/>
  <c r="BU64" i="5"/>
  <c r="BT64" i="5"/>
  <c r="CP64" i="5" s="1"/>
  <c r="BS64" i="5"/>
  <c r="BR64" i="5"/>
  <c r="BQ64" i="5"/>
  <c r="BP64" i="5"/>
  <c r="BO64" i="5"/>
  <c r="BN64" i="5"/>
  <c r="BM64" i="5"/>
  <c r="BL64" i="5"/>
  <c r="BK64" i="5"/>
  <c r="BJ64" i="5"/>
  <c r="BI64" i="5"/>
  <c r="BH64" i="5"/>
  <c r="BG64" i="5"/>
  <c r="BF64" i="5"/>
  <c r="BE64" i="5"/>
  <c r="BD64" i="5"/>
  <c r="BC64" i="5"/>
  <c r="BB64" i="5"/>
  <c r="BA64" i="5"/>
  <c r="AZ64" i="5"/>
  <c r="AC64" i="5"/>
  <c r="AB64" i="5"/>
  <c r="AX64" i="5" s="1"/>
  <c r="G64" i="5"/>
  <c r="DK63" i="5"/>
  <c r="DJ63" i="5"/>
  <c r="DI63" i="5"/>
  <c r="DH63" i="5"/>
  <c r="DG63" i="5"/>
  <c r="DF63" i="5"/>
  <c r="DE63" i="5"/>
  <c r="DD63" i="5"/>
  <c r="DC63" i="5"/>
  <c r="DB63" i="5"/>
  <c r="DA63" i="5"/>
  <c r="CZ63" i="5"/>
  <c r="CY63" i="5"/>
  <c r="CX63" i="5"/>
  <c r="CW63" i="5"/>
  <c r="CV63" i="5"/>
  <c r="CU63" i="5"/>
  <c r="CT63" i="5"/>
  <c r="CR63" i="5"/>
  <c r="BW63" i="5"/>
  <c r="CS63" i="5" s="1"/>
  <c r="BS63" i="5"/>
  <c r="BR63" i="5"/>
  <c r="BQ63" i="5"/>
  <c r="BP63" i="5"/>
  <c r="BO63" i="5"/>
  <c r="BN63" i="5"/>
  <c r="BM63" i="5"/>
  <c r="BL63" i="5"/>
  <c r="BK63" i="5"/>
  <c r="BJ63" i="5"/>
  <c r="BI63" i="5"/>
  <c r="BH63" i="5"/>
  <c r="BG63" i="5"/>
  <c r="BF63" i="5"/>
  <c r="BE63" i="5"/>
  <c r="BD63" i="5"/>
  <c r="BC63" i="5"/>
  <c r="BB63" i="5"/>
  <c r="AZ63" i="5"/>
  <c r="AE63" i="5"/>
  <c r="BA63" i="5" s="1"/>
  <c r="G63" i="5"/>
  <c r="DJ62" i="5"/>
  <c r="DI62" i="5"/>
  <c r="DH62" i="5"/>
  <c r="DG62" i="5"/>
  <c r="DE62" i="5"/>
  <c r="DD62" i="5"/>
  <c r="DC62" i="5"/>
  <c r="DB62" i="5"/>
  <c r="DA62" i="5"/>
  <c r="CZ62" i="5"/>
  <c r="CY62" i="5"/>
  <c r="CX62" i="5"/>
  <c r="CW62" i="5"/>
  <c r="CV62" i="5"/>
  <c r="CU62" i="5"/>
  <c r="CT62" i="5"/>
  <c r="CS62" i="5"/>
  <c r="CR62" i="5"/>
  <c r="CJ62" i="5"/>
  <c r="BR62" i="5"/>
  <c r="BQ62" i="5"/>
  <c r="BP62" i="5"/>
  <c r="BO62" i="5"/>
  <c r="BM62" i="5"/>
  <c r="BL62" i="5"/>
  <c r="BK62" i="5"/>
  <c r="BJ62" i="5"/>
  <c r="BI62" i="5"/>
  <c r="BH62" i="5"/>
  <c r="BG62" i="5"/>
  <c r="BF62" i="5"/>
  <c r="BE62" i="5"/>
  <c r="BD62" i="5"/>
  <c r="BC62" i="5"/>
  <c r="BB62" i="5"/>
  <c r="BA62" i="5"/>
  <c r="AZ62" i="5"/>
  <c r="AW62" i="5"/>
  <c r="AR62" i="5"/>
  <c r="BN62" i="5" s="1"/>
  <c r="AA62" i="5"/>
  <c r="AA114" i="5" s="1"/>
  <c r="DK61" i="5"/>
  <c r="DJ61" i="5"/>
  <c r="DI61" i="5"/>
  <c r="DH61" i="5"/>
  <c r="DG61" i="5"/>
  <c r="DF61" i="5"/>
  <c r="DE61" i="5"/>
  <c r="DD61" i="5"/>
  <c r="DC61" i="5"/>
  <c r="DB61" i="5"/>
  <c r="DA61" i="5"/>
  <c r="CZ61" i="5"/>
  <c r="CY61" i="5"/>
  <c r="CX61" i="5"/>
  <c r="CW61" i="5"/>
  <c r="CV61" i="5"/>
  <c r="CU61" i="5"/>
  <c r="CT61" i="5"/>
  <c r="CS61" i="5"/>
  <c r="CR61" i="5"/>
  <c r="BU61" i="5"/>
  <c r="BS61" i="5"/>
  <c r="BR61" i="5"/>
  <c r="BQ61" i="5"/>
  <c r="BP61" i="5"/>
  <c r="BO61" i="5"/>
  <c r="BN61" i="5"/>
  <c r="BM61" i="5"/>
  <c r="BL61" i="5"/>
  <c r="BK61" i="5"/>
  <c r="BJ61" i="5"/>
  <c r="BI61" i="5"/>
  <c r="BH61" i="5"/>
  <c r="BG61" i="5"/>
  <c r="BF61" i="5"/>
  <c r="BE61" i="5"/>
  <c r="BD61" i="5"/>
  <c r="BC61" i="5"/>
  <c r="BB61" i="5"/>
  <c r="BA61" i="5"/>
  <c r="AZ61" i="5"/>
  <c r="AC61" i="5"/>
  <c r="G61" i="5"/>
  <c r="DK60" i="5"/>
  <c r="DJ60" i="5"/>
  <c r="DI60" i="5"/>
  <c r="DH60" i="5"/>
  <c r="DG60" i="5"/>
  <c r="DE60" i="5"/>
  <c r="DD60" i="5"/>
  <c r="DC60" i="5"/>
  <c r="DB60" i="5"/>
  <c r="DA60" i="5"/>
  <c r="CZ60" i="5"/>
  <c r="CY60" i="5"/>
  <c r="CX60" i="5"/>
  <c r="CW60" i="5"/>
  <c r="CV60" i="5"/>
  <c r="CU60" i="5"/>
  <c r="CT60" i="5"/>
  <c r="CS60" i="5"/>
  <c r="CR60" i="5"/>
  <c r="CJ60" i="5"/>
  <c r="BU60" i="5" s="1"/>
  <c r="BS60" i="5"/>
  <c r="BR60" i="5"/>
  <c r="BQ60" i="5"/>
  <c r="BP60" i="5"/>
  <c r="BO60" i="5"/>
  <c r="BM60" i="5"/>
  <c r="BL60" i="5"/>
  <c r="BK60" i="5"/>
  <c r="BJ60" i="5"/>
  <c r="BI60" i="5"/>
  <c r="BH60" i="5"/>
  <c r="BG60" i="5"/>
  <c r="BF60" i="5"/>
  <c r="BE60" i="5"/>
  <c r="BD60" i="5"/>
  <c r="BC60" i="5"/>
  <c r="BB60" i="5"/>
  <c r="BA60" i="5"/>
  <c r="AZ60" i="5"/>
  <c r="AR60" i="5"/>
  <c r="BN60" i="5" s="1"/>
  <c r="AC60" i="5"/>
  <c r="G60" i="5"/>
  <c r="DJ59" i="5"/>
  <c r="DI59" i="5"/>
  <c r="DH59" i="5"/>
  <c r="DG59" i="5"/>
  <c r="DE59" i="5"/>
  <c r="DD59" i="5"/>
  <c r="DC59" i="5"/>
  <c r="DB59" i="5"/>
  <c r="DA59" i="5"/>
  <c r="CZ59" i="5"/>
  <c r="CY59" i="5"/>
  <c r="CX59" i="5"/>
  <c r="CW59" i="5"/>
  <c r="CV59" i="5"/>
  <c r="CU59" i="5"/>
  <c r="CT59" i="5"/>
  <c r="CS59" i="5"/>
  <c r="CR59" i="5"/>
  <c r="CO59" i="5"/>
  <c r="DK59" i="5" s="1"/>
  <c r="CJ59" i="5"/>
  <c r="BR59" i="5"/>
  <c r="BQ59" i="5"/>
  <c r="BP59" i="5"/>
  <c r="BO59" i="5"/>
  <c r="BM59" i="5"/>
  <c r="BL59" i="5"/>
  <c r="BK59" i="5"/>
  <c r="BJ59" i="5"/>
  <c r="BI59" i="5"/>
  <c r="BH59" i="5"/>
  <c r="BG59" i="5"/>
  <c r="BF59" i="5"/>
  <c r="BE59" i="5"/>
  <c r="BD59" i="5"/>
  <c r="BC59" i="5"/>
  <c r="BB59" i="5"/>
  <c r="BA59" i="5"/>
  <c r="AZ59" i="5"/>
  <c r="AW59" i="5"/>
  <c r="AR59" i="5"/>
  <c r="BN59" i="5" s="1"/>
  <c r="G59" i="5"/>
  <c r="DK58" i="5"/>
  <c r="DJ58" i="5"/>
  <c r="DI58" i="5"/>
  <c r="DH58" i="5"/>
  <c r="DG58" i="5"/>
  <c r="DF58" i="5"/>
  <c r="DE58" i="5"/>
  <c r="DD58" i="5"/>
  <c r="DB58" i="5"/>
  <c r="DA58" i="5"/>
  <c r="CZ58" i="5"/>
  <c r="CY58" i="5"/>
  <c r="CX58" i="5"/>
  <c r="CW58" i="5"/>
  <c r="CV58" i="5"/>
  <c r="CU58" i="5"/>
  <c r="CT58" i="5"/>
  <c r="CS58" i="5"/>
  <c r="CR58" i="5"/>
  <c r="BU58" i="5"/>
  <c r="BS58" i="5"/>
  <c r="BR58" i="5"/>
  <c r="BQ58" i="5"/>
  <c r="BP58" i="5"/>
  <c r="BO58" i="5"/>
  <c r="BN58" i="5"/>
  <c r="BM58" i="5"/>
  <c r="BL58" i="5"/>
  <c r="BJ58" i="5"/>
  <c r="BI58" i="5"/>
  <c r="BH58" i="5"/>
  <c r="BG58" i="5"/>
  <c r="BF58" i="5"/>
  <c r="BE58" i="5"/>
  <c r="BD58" i="5"/>
  <c r="BC58" i="5"/>
  <c r="BB58" i="5"/>
  <c r="BA58" i="5"/>
  <c r="AZ58" i="5"/>
  <c r="AC58" i="5"/>
  <c r="S58" i="5"/>
  <c r="DC58" i="5" s="1"/>
  <c r="DK57" i="5"/>
  <c r="DJ57" i="5"/>
  <c r="DI57" i="5"/>
  <c r="DH57" i="5"/>
  <c r="DG57" i="5"/>
  <c r="DF57" i="5"/>
  <c r="DE57" i="5"/>
  <c r="DD57" i="5"/>
  <c r="DC57" i="5"/>
  <c r="DB57" i="5"/>
  <c r="DA57" i="5"/>
  <c r="CZ57" i="5"/>
  <c r="CY57" i="5"/>
  <c r="CX57" i="5"/>
  <c r="CW57" i="5"/>
  <c r="CV57" i="5"/>
  <c r="CU57" i="5"/>
  <c r="CT57" i="5"/>
  <c r="CS57" i="5"/>
  <c r="CR57" i="5"/>
  <c r="BU57" i="5"/>
  <c r="BT57" i="5" s="1"/>
  <c r="CP57" i="5" s="1"/>
  <c r="BS57" i="5"/>
  <c r="BR57" i="5"/>
  <c r="BQ57" i="5"/>
  <c r="BP57" i="5"/>
  <c r="BO57" i="5"/>
  <c r="BM57" i="5"/>
  <c r="BL57" i="5"/>
  <c r="BK57" i="5"/>
  <c r="BJ57" i="5"/>
  <c r="BI57" i="5"/>
  <c r="BH57" i="5"/>
  <c r="BG57" i="5"/>
  <c r="BF57" i="5"/>
  <c r="BE57" i="5"/>
  <c r="BD57" i="5"/>
  <c r="BC57" i="5"/>
  <c r="BB57" i="5"/>
  <c r="BA57" i="5"/>
  <c r="AZ57" i="5"/>
  <c r="AR57" i="5"/>
  <c r="BN57" i="5" s="1"/>
  <c r="G57" i="5"/>
  <c r="DJ56" i="5"/>
  <c r="DI56" i="5"/>
  <c r="DH56" i="5"/>
  <c r="DG56" i="5"/>
  <c r="DF56" i="5"/>
  <c r="DE56" i="5"/>
  <c r="DD56" i="5"/>
  <c r="DC56" i="5"/>
  <c r="DB56" i="5"/>
  <c r="DA56" i="5"/>
  <c r="CZ56" i="5"/>
  <c r="CY56" i="5"/>
  <c r="CX56" i="5"/>
  <c r="CW56" i="5"/>
  <c r="CV56" i="5"/>
  <c r="CU56" i="5"/>
  <c r="CT56" i="5"/>
  <c r="CR56" i="5"/>
  <c r="BW56" i="5"/>
  <c r="CS56" i="5" s="1"/>
  <c r="BS56" i="5"/>
  <c r="BR56" i="5"/>
  <c r="BQ56" i="5"/>
  <c r="BP56" i="5"/>
  <c r="BO56" i="5"/>
  <c r="BM56" i="5"/>
  <c r="BL56" i="5"/>
  <c r="BK56" i="5"/>
  <c r="BJ56" i="5"/>
  <c r="BI56" i="5"/>
  <c r="BH56" i="5"/>
  <c r="BG56" i="5"/>
  <c r="BF56" i="5"/>
  <c r="BE56" i="5"/>
  <c r="BD56" i="5"/>
  <c r="BC56" i="5"/>
  <c r="BB56" i="5"/>
  <c r="AZ56" i="5"/>
  <c r="AR56" i="5"/>
  <c r="AE56" i="5"/>
  <c r="BA56" i="5" s="1"/>
  <c r="G56" i="5"/>
  <c r="DK55" i="5"/>
  <c r="DJ55" i="5"/>
  <c r="DI55" i="5"/>
  <c r="DH55" i="5"/>
  <c r="DG55" i="5"/>
  <c r="DF55" i="5"/>
  <c r="DE55" i="5"/>
  <c r="DD55" i="5"/>
  <c r="DC55" i="5"/>
  <c r="DB55" i="5"/>
  <c r="DA55" i="5"/>
  <c r="CZ55" i="5"/>
  <c r="CY55" i="5"/>
  <c r="CX55" i="5"/>
  <c r="CW55" i="5"/>
  <c r="CV55" i="5"/>
  <c r="CU55" i="5"/>
  <c r="CT55" i="5"/>
  <c r="CS55" i="5"/>
  <c r="CR55" i="5"/>
  <c r="BU55" i="5"/>
  <c r="BS55" i="5"/>
  <c r="BR55" i="5"/>
  <c r="BQ55" i="5"/>
  <c r="BP55" i="5"/>
  <c r="BO55" i="5"/>
  <c r="BN55" i="5"/>
  <c r="BM55" i="5"/>
  <c r="BL55" i="5"/>
  <c r="BK55" i="5"/>
  <c r="BJ55" i="5"/>
  <c r="BI55" i="5"/>
  <c r="BH55" i="5"/>
  <c r="BG55" i="5"/>
  <c r="BF55" i="5"/>
  <c r="BE55" i="5"/>
  <c r="BD55" i="5"/>
  <c r="BC55" i="5"/>
  <c r="BB55" i="5"/>
  <c r="BA55" i="5"/>
  <c r="AZ55" i="5"/>
  <c r="AC55" i="5"/>
  <c r="G55" i="5"/>
  <c r="DK54" i="5"/>
  <c r="DJ54" i="5"/>
  <c r="DI54" i="5"/>
  <c r="DH54" i="5"/>
  <c r="DG54" i="5"/>
  <c r="DF54" i="5"/>
  <c r="DE54" i="5"/>
  <c r="DD54" i="5"/>
  <c r="DC54" i="5"/>
  <c r="DB54" i="5"/>
  <c r="DA54" i="5"/>
  <c r="CZ54" i="5"/>
  <c r="CY54" i="5"/>
  <c r="CX54" i="5"/>
  <c r="CW54" i="5"/>
  <c r="CV54" i="5"/>
  <c r="CU54" i="5"/>
  <c r="CT54" i="5"/>
  <c r="CS54" i="5"/>
  <c r="CR54" i="5"/>
  <c r="BU54" i="5"/>
  <c r="BS54" i="5"/>
  <c r="BR54" i="5"/>
  <c r="BQ54" i="5"/>
  <c r="BP54" i="5"/>
  <c r="BO54" i="5"/>
  <c r="BN54" i="5"/>
  <c r="BM54" i="5"/>
  <c r="BL54" i="5"/>
  <c r="BK54" i="5"/>
  <c r="BJ54" i="5"/>
  <c r="BI54" i="5"/>
  <c r="BH54" i="5"/>
  <c r="BG54" i="5"/>
  <c r="BF54" i="5"/>
  <c r="BE54" i="5"/>
  <c r="BD54" i="5"/>
  <c r="BC54" i="5"/>
  <c r="BB54" i="5"/>
  <c r="BA54" i="5"/>
  <c r="AZ54" i="5"/>
  <c r="AC54" i="5"/>
  <c r="G54" i="5"/>
  <c r="DJ53" i="5"/>
  <c r="DI53" i="5"/>
  <c r="DH53" i="5"/>
  <c r="DG53" i="5"/>
  <c r="DF53" i="5"/>
  <c r="DE53" i="5"/>
  <c r="DD53" i="5"/>
  <c r="DC53" i="5"/>
  <c r="DB53" i="5"/>
  <c r="DA53" i="5"/>
  <c r="CZ53" i="5"/>
  <c r="CY53" i="5"/>
  <c r="CX53" i="5"/>
  <c r="CW53" i="5"/>
  <c r="CV53" i="5"/>
  <c r="CU53" i="5"/>
  <c r="CT53" i="5"/>
  <c r="CR53" i="5"/>
  <c r="CO53" i="5"/>
  <c r="BW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AZ53" i="5"/>
  <c r="AW53" i="5"/>
  <c r="AE53" i="5"/>
  <c r="BA53" i="5" s="1"/>
  <c r="G53" i="5"/>
  <c r="CN52" i="5"/>
  <c r="CM52" i="5"/>
  <c r="CL52" i="5"/>
  <c r="CK52" i="5"/>
  <c r="CI52" i="5"/>
  <c r="CH52" i="5"/>
  <c r="CG52" i="5"/>
  <c r="CF52" i="5"/>
  <c r="CE52" i="5"/>
  <c r="CD52" i="5"/>
  <c r="CC52" i="5"/>
  <c r="CB52" i="5"/>
  <c r="CA52" i="5"/>
  <c r="BZ52" i="5"/>
  <c r="BY52" i="5"/>
  <c r="BV52" i="5"/>
  <c r="AV52" i="5"/>
  <c r="AU52" i="5"/>
  <c r="AT52" i="5"/>
  <c r="AS52" i="5"/>
  <c r="AQ52" i="5"/>
  <c r="AP52" i="5"/>
  <c r="AN52" i="5"/>
  <c r="AM52" i="5"/>
  <c r="AL52" i="5"/>
  <c r="AK52" i="5"/>
  <c r="AJ52" i="5"/>
  <c r="AI52" i="5"/>
  <c r="AH52" i="5"/>
  <c r="AG52" i="5"/>
  <c r="AD52" i="5"/>
  <c r="AA52" i="5"/>
  <c r="Z52" i="5"/>
  <c r="Y52" i="5"/>
  <c r="X52" i="5"/>
  <c r="W52" i="5"/>
  <c r="V52" i="5"/>
  <c r="U52" i="5"/>
  <c r="T52" i="5"/>
  <c r="R52" i="5"/>
  <c r="Q52" i="5"/>
  <c r="P52" i="5"/>
  <c r="O52" i="5"/>
  <c r="M52" i="5"/>
  <c r="L52" i="5"/>
  <c r="K52" i="5"/>
  <c r="J52" i="5"/>
  <c r="I52" i="5"/>
  <c r="H52" i="5"/>
  <c r="DJ51" i="5"/>
  <c r="DI51" i="5"/>
  <c r="DH51" i="5"/>
  <c r="DG51" i="5"/>
  <c r="DF51" i="5"/>
  <c r="DE51" i="5"/>
  <c r="DD51" i="5"/>
  <c r="DC51" i="5"/>
  <c r="DB51" i="5"/>
  <c r="DA51" i="5"/>
  <c r="CZ51" i="5"/>
  <c r="CY51" i="5"/>
  <c r="CX51" i="5"/>
  <c r="CW51" i="5"/>
  <c r="CV51" i="5"/>
  <c r="CU51" i="5"/>
  <c r="CT51" i="5"/>
  <c r="CS51" i="5"/>
  <c r="CR51" i="5"/>
  <c r="CO51" i="5"/>
  <c r="DK51" i="5" s="1"/>
  <c r="BU51" i="5"/>
  <c r="BT51" i="5" s="1"/>
  <c r="CP51" i="5" s="1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W51" i="5"/>
  <c r="BS51" i="5" s="1"/>
  <c r="G51" i="5"/>
  <c r="DK50" i="5"/>
  <c r="DJ50" i="5"/>
  <c r="DI50" i="5"/>
  <c r="DH50" i="5"/>
  <c r="DG50" i="5"/>
  <c r="DF50" i="5"/>
  <c r="DE50" i="5"/>
  <c r="DD50" i="5"/>
  <c r="DC50" i="5"/>
  <c r="DB50" i="5"/>
  <c r="DA50" i="5"/>
  <c r="CZ50" i="5"/>
  <c r="CY50" i="5"/>
  <c r="CX50" i="5"/>
  <c r="CW50" i="5"/>
  <c r="CV50" i="5"/>
  <c r="CU50" i="5"/>
  <c r="CT50" i="5"/>
  <c r="CR50" i="5"/>
  <c r="BW50" i="5"/>
  <c r="BU50" i="5" s="1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AZ50" i="5"/>
  <c r="AE50" i="5"/>
  <c r="AC50" i="5" s="1"/>
  <c r="G50" i="5"/>
  <c r="DK49" i="5"/>
  <c r="DJ49" i="5"/>
  <c r="DI49" i="5"/>
  <c r="DH49" i="5"/>
  <c r="DG49" i="5"/>
  <c r="DF49" i="5"/>
  <c r="DE49" i="5"/>
  <c r="DD49" i="5"/>
  <c r="DC49" i="5"/>
  <c r="DB49" i="5"/>
  <c r="DA49" i="5"/>
  <c r="CZ49" i="5"/>
  <c r="CY49" i="5"/>
  <c r="CX49" i="5"/>
  <c r="CW49" i="5"/>
  <c r="CV49" i="5"/>
  <c r="CU49" i="5"/>
  <c r="CT49" i="5"/>
  <c r="CR49" i="5"/>
  <c r="BW49" i="5"/>
  <c r="CS49" i="5" s="1"/>
  <c r="BS49" i="5"/>
  <c r="BR49" i="5"/>
  <c r="BQ49" i="5"/>
  <c r="BP49" i="5"/>
  <c r="BO49" i="5"/>
  <c r="BN49" i="5"/>
  <c r="BM49" i="5"/>
  <c r="BL49" i="5"/>
  <c r="BK49" i="5"/>
  <c r="BJ49" i="5"/>
  <c r="BI49" i="5"/>
  <c r="BH49" i="5"/>
  <c r="BG49" i="5"/>
  <c r="BF49" i="5"/>
  <c r="BE49" i="5"/>
  <c r="BD49" i="5"/>
  <c r="BC49" i="5"/>
  <c r="BB49" i="5"/>
  <c r="AZ49" i="5"/>
  <c r="AE49" i="5"/>
  <c r="AC49" i="5" s="1"/>
  <c r="G49" i="5"/>
  <c r="DK48" i="5"/>
  <c r="DJ48" i="5"/>
  <c r="DI48" i="5"/>
  <c r="DH48" i="5"/>
  <c r="DG48" i="5"/>
  <c r="DF48" i="5"/>
  <c r="DE48" i="5"/>
  <c r="DD48" i="5"/>
  <c r="DC48" i="5"/>
  <c r="DB48" i="5"/>
  <c r="DA48" i="5"/>
  <c r="CZ48" i="5"/>
  <c r="CY48" i="5"/>
  <c r="CX48" i="5"/>
  <c r="CW48" i="5"/>
  <c r="CV48" i="5"/>
  <c r="CU48" i="5"/>
  <c r="CS48" i="5"/>
  <c r="CR48" i="5"/>
  <c r="BX48" i="5"/>
  <c r="CT48" i="5" s="1"/>
  <c r="BS48" i="5"/>
  <c r="BR48" i="5"/>
  <c r="BQ48" i="5"/>
  <c r="BP48" i="5"/>
  <c r="BO48" i="5"/>
  <c r="BN48" i="5"/>
  <c r="BM48" i="5"/>
  <c r="BL48" i="5"/>
  <c r="BK48" i="5"/>
  <c r="BJ48" i="5"/>
  <c r="BI48" i="5"/>
  <c r="BH48" i="5"/>
  <c r="BG48" i="5"/>
  <c r="BF48" i="5"/>
  <c r="BE48" i="5"/>
  <c r="BD48" i="5"/>
  <c r="BC48" i="5"/>
  <c r="BA48" i="5"/>
  <c r="AZ48" i="5"/>
  <c r="AF48" i="5"/>
  <c r="G48" i="5"/>
  <c r="DK47" i="5"/>
  <c r="DJ47" i="5"/>
  <c r="DI47" i="5"/>
  <c r="DH47" i="5"/>
  <c r="DG47" i="5"/>
  <c r="DF47" i="5"/>
  <c r="DE47" i="5"/>
  <c r="DD47" i="5"/>
  <c r="DC47" i="5"/>
  <c r="DB47" i="5"/>
  <c r="DA47" i="5"/>
  <c r="CZ47" i="5"/>
  <c r="CY47" i="5"/>
  <c r="CX47" i="5"/>
  <c r="CW47" i="5"/>
  <c r="CV47" i="5"/>
  <c r="CU47" i="5"/>
  <c r="CT47" i="5"/>
  <c r="CS47" i="5"/>
  <c r="CR47" i="5"/>
  <c r="BU47" i="5"/>
  <c r="BS47" i="5"/>
  <c r="BR47" i="5"/>
  <c r="BQ47" i="5"/>
  <c r="BP47" i="5"/>
  <c r="BO47" i="5"/>
  <c r="BN47" i="5"/>
  <c r="BM47" i="5"/>
  <c r="BL47" i="5"/>
  <c r="BK47" i="5"/>
  <c r="BJ47" i="5"/>
  <c r="BI47" i="5"/>
  <c r="BH47" i="5"/>
  <c r="BG47" i="5"/>
  <c r="BF47" i="5"/>
  <c r="BE47" i="5"/>
  <c r="BD47" i="5"/>
  <c r="BC47" i="5"/>
  <c r="BB47" i="5"/>
  <c r="BA47" i="5"/>
  <c r="AZ47" i="5"/>
  <c r="AC47" i="5"/>
  <c r="AB47" i="5" s="1"/>
  <c r="AX47" i="5" s="1"/>
  <c r="G47" i="5"/>
  <c r="DK46" i="5"/>
  <c r="DJ46" i="5"/>
  <c r="DI46" i="5"/>
  <c r="DH46" i="5"/>
  <c r="DG46" i="5"/>
  <c r="DF46" i="5"/>
  <c r="DE46" i="5"/>
  <c r="DD46" i="5"/>
  <c r="DC46" i="5"/>
  <c r="DB46" i="5"/>
  <c r="DA46" i="5"/>
  <c r="CZ46" i="5"/>
  <c r="CY46" i="5"/>
  <c r="CX46" i="5"/>
  <c r="CW46" i="5"/>
  <c r="CV46" i="5"/>
  <c r="CU46" i="5"/>
  <c r="CT46" i="5"/>
  <c r="CS46" i="5"/>
  <c r="CR46" i="5"/>
  <c r="BU46" i="5"/>
  <c r="BT46" i="5" s="1"/>
  <c r="CP46" i="5" s="1"/>
  <c r="BR46" i="5"/>
  <c r="BQ46" i="5"/>
  <c r="BP46" i="5"/>
  <c r="BO46" i="5"/>
  <c r="BN46" i="5"/>
  <c r="BM46" i="5"/>
  <c r="BL46" i="5"/>
  <c r="BK46" i="5"/>
  <c r="BJ46" i="5"/>
  <c r="BI46" i="5"/>
  <c r="BH46" i="5"/>
  <c r="BG46" i="5"/>
  <c r="BF46" i="5"/>
  <c r="BE46" i="5"/>
  <c r="BD46" i="5"/>
  <c r="BC46" i="5"/>
  <c r="BB46" i="5"/>
  <c r="BA46" i="5"/>
  <c r="AZ46" i="5"/>
  <c r="AW46" i="5"/>
  <c r="BS46" i="5" s="1"/>
  <c r="AC46" i="5"/>
  <c r="G46" i="5"/>
  <c r="DK45" i="5"/>
  <c r="DJ45" i="5"/>
  <c r="DI45" i="5"/>
  <c r="DH45" i="5"/>
  <c r="DG45" i="5"/>
  <c r="DF45" i="5"/>
  <c r="DE45" i="5"/>
  <c r="DD45" i="5"/>
  <c r="DC45" i="5"/>
  <c r="DB45" i="5"/>
  <c r="DA45" i="5"/>
  <c r="CZ45" i="5"/>
  <c r="CY45" i="5"/>
  <c r="CX45" i="5"/>
  <c r="CW45" i="5"/>
  <c r="CV45" i="5"/>
  <c r="CU45" i="5"/>
  <c r="CT45" i="5"/>
  <c r="CS45" i="5"/>
  <c r="CR45" i="5"/>
  <c r="BU45" i="5"/>
  <c r="BS45" i="5"/>
  <c r="BR45" i="5"/>
  <c r="BQ45" i="5"/>
  <c r="BP45" i="5"/>
  <c r="BO45" i="5"/>
  <c r="BN45" i="5"/>
  <c r="BM45" i="5"/>
  <c r="BL45" i="5"/>
  <c r="BK45" i="5"/>
  <c r="BJ45" i="5"/>
  <c r="BI45" i="5"/>
  <c r="BH45" i="5"/>
  <c r="BG45" i="5"/>
  <c r="BF45" i="5"/>
  <c r="BE45" i="5"/>
  <c r="BD45" i="5"/>
  <c r="BC45" i="5"/>
  <c r="BB45" i="5"/>
  <c r="BA45" i="5"/>
  <c r="AZ45" i="5"/>
  <c r="AC45" i="5"/>
  <c r="G45" i="5"/>
  <c r="DK44" i="5"/>
  <c r="DJ44" i="5"/>
  <c r="DI44" i="5"/>
  <c r="DH44" i="5"/>
  <c r="DG44" i="5"/>
  <c r="DF44" i="5"/>
  <c r="DE44" i="5"/>
  <c r="DD44" i="5"/>
  <c r="DC44" i="5"/>
  <c r="DB44" i="5"/>
  <c r="DA44" i="5"/>
  <c r="CZ44" i="5"/>
  <c r="CY44" i="5"/>
  <c r="CX44" i="5"/>
  <c r="CW44" i="5"/>
  <c r="CV44" i="5"/>
  <c r="CU44" i="5"/>
  <c r="CT44" i="5"/>
  <c r="CR44" i="5"/>
  <c r="BW44" i="5"/>
  <c r="BU44" i="5" s="1"/>
  <c r="BS44" i="5"/>
  <c r="BR44" i="5"/>
  <c r="BQ44" i="5"/>
  <c r="BP44" i="5"/>
  <c r="BO44" i="5"/>
  <c r="BN44" i="5"/>
  <c r="BM44" i="5"/>
  <c r="BL44" i="5"/>
  <c r="BK44" i="5"/>
  <c r="BJ44" i="5"/>
  <c r="BI44" i="5"/>
  <c r="BH44" i="5"/>
  <c r="BG44" i="5"/>
  <c r="BF44" i="5"/>
  <c r="BE44" i="5"/>
  <c r="BD44" i="5"/>
  <c r="BC44" i="5"/>
  <c r="BB44" i="5"/>
  <c r="AZ44" i="5"/>
  <c r="AE44" i="5"/>
  <c r="BA44" i="5" s="1"/>
  <c r="G44" i="5"/>
  <c r="DK43" i="5"/>
  <c r="DJ43" i="5"/>
  <c r="DI43" i="5"/>
  <c r="DH43" i="5"/>
  <c r="DG43" i="5"/>
  <c r="DF43" i="5"/>
  <c r="DE43" i="5"/>
  <c r="DD43" i="5"/>
  <c r="DC43" i="5"/>
  <c r="DB43" i="5"/>
  <c r="DA43" i="5"/>
  <c r="CZ43" i="5"/>
  <c r="CY43" i="5"/>
  <c r="CX43" i="5"/>
  <c r="CW43" i="5"/>
  <c r="CV43" i="5"/>
  <c r="CU43" i="5"/>
  <c r="CT43" i="5"/>
  <c r="CR43" i="5"/>
  <c r="BW43" i="5"/>
  <c r="BU43" i="5" s="1"/>
  <c r="BS43" i="5"/>
  <c r="BR43" i="5"/>
  <c r="BQ43" i="5"/>
  <c r="BP43" i="5"/>
  <c r="BO43" i="5"/>
  <c r="BN43" i="5"/>
  <c r="BM43" i="5"/>
  <c r="BL43" i="5"/>
  <c r="BK43" i="5"/>
  <c r="BJ43" i="5"/>
  <c r="BI43" i="5"/>
  <c r="BH43" i="5"/>
  <c r="BG43" i="5"/>
  <c r="BF43" i="5"/>
  <c r="BE43" i="5"/>
  <c r="BD43" i="5"/>
  <c r="BC43" i="5"/>
  <c r="BB43" i="5"/>
  <c r="AZ43" i="5"/>
  <c r="AE43" i="5"/>
  <c r="BA43" i="5" s="1"/>
  <c r="G43" i="5"/>
  <c r="DK42" i="5"/>
  <c r="DJ42" i="5"/>
  <c r="DI42" i="5"/>
  <c r="DH42" i="5"/>
  <c r="DG42" i="5"/>
  <c r="DF42" i="5"/>
  <c r="DE42" i="5"/>
  <c r="DD42" i="5"/>
  <c r="DB42" i="5"/>
  <c r="DA42" i="5"/>
  <c r="CZ42" i="5"/>
  <c r="CY42" i="5"/>
  <c r="CX42" i="5"/>
  <c r="CW42" i="5"/>
  <c r="CV42" i="5"/>
  <c r="CU42" i="5"/>
  <c r="CT42" i="5"/>
  <c r="CS42" i="5"/>
  <c r="CR42" i="5"/>
  <c r="CG42" i="5"/>
  <c r="CG112" i="5" s="1"/>
  <c r="BS42" i="5"/>
  <c r="BR42" i="5"/>
  <c r="BQ42" i="5"/>
  <c r="BP42" i="5"/>
  <c r="BO42" i="5"/>
  <c r="BN42" i="5"/>
  <c r="BM42" i="5"/>
  <c r="BL42" i="5"/>
  <c r="BJ42" i="5"/>
  <c r="BI42" i="5"/>
  <c r="BH42" i="5"/>
  <c r="BG42" i="5"/>
  <c r="BF42" i="5"/>
  <c r="BE42" i="5"/>
  <c r="BD42" i="5"/>
  <c r="BC42" i="5"/>
  <c r="BB42" i="5"/>
  <c r="BA42" i="5"/>
  <c r="AZ42" i="5"/>
  <c r="AO42" i="5"/>
  <c r="AO112" i="5" s="1"/>
  <c r="S42" i="5"/>
  <c r="S52" i="5" s="1"/>
  <c r="DJ41" i="5"/>
  <c r="DI41" i="5"/>
  <c r="DH41" i="5"/>
  <c r="DG41" i="5"/>
  <c r="DF41" i="5"/>
  <c r="DE41" i="5"/>
  <c r="DD41" i="5"/>
  <c r="DC41" i="5"/>
  <c r="DB41" i="5"/>
  <c r="DA41" i="5"/>
  <c r="CZ41" i="5"/>
  <c r="CY41" i="5"/>
  <c r="CX41" i="5"/>
  <c r="CW41" i="5"/>
  <c r="CV41" i="5"/>
  <c r="CU41" i="5"/>
  <c r="CT41" i="5"/>
  <c r="CS41" i="5"/>
  <c r="CR41" i="5"/>
  <c r="CO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W41" i="5"/>
  <c r="AC41" i="5" s="1"/>
  <c r="AB41" i="5" s="1"/>
  <c r="AX41" i="5" s="1"/>
  <c r="G41" i="5"/>
  <c r="DK40" i="5"/>
  <c r="DJ40" i="5"/>
  <c r="DI40" i="5"/>
  <c r="DH40" i="5"/>
  <c r="DG40" i="5"/>
  <c r="DF40" i="5"/>
  <c r="DE40" i="5"/>
  <c r="DD40" i="5"/>
  <c r="DC40" i="5"/>
  <c r="DB40" i="5"/>
  <c r="DA40" i="5"/>
  <c r="CZ40" i="5"/>
  <c r="CY40" i="5"/>
  <c r="CX40" i="5"/>
  <c r="CW40" i="5"/>
  <c r="CV40" i="5"/>
  <c r="CU40" i="5"/>
  <c r="CT40" i="5"/>
  <c r="CS40" i="5"/>
  <c r="CR40" i="5"/>
  <c r="CQ40" i="5" s="1"/>
  <c r="BU40" i="5"/>
  <c r="BS40" i="5"/>
  <c r="BR40" i="5"/>
  <c r="BQ40" i="5"/>
  <c r="BP40" i="5"/>
  <c r="BO40" i="5"/>
  <c r="BN40" i="5"/>
  <c r="BM40" i="5"/>
  <c r="BL40" i="5"/>
  <c r="BK40" i="5"/>
  <c r="BJ40" i="5"/>
  <c r="BI40" i="5"/>
  <c r="BH40" i="5"/>
  <c r="BG40" i="5"/>
  <c r="BF40" i="5"/>
  <c r="BE40" i="5"/>
  <c r="BD40" i="5"/>
  <c r="BC40" i="5"/>
  <c r="BB40" i="5"/>
  <c r="BA40" i="5"/>
  <c r="AZ40" i="5"/>
  <c r="AC40" i="5"/>
  <c r="G40" i="5"/>
  <c r="BT40" i="5" s="1"/>
  <c r="CP40" i="5" s="1"/>
  <c r="DK39" i="5"/>
  <c r="DJ39" i="5"/>
  <c r="DI39" i="5"/>
  <c r="DH39" i="5"/>
  <c r="DG39" i="5"/>
  <c r="DF39" i="5"/>
  <c r="DE39" i="5"/>
  <c r="DD39" i="5"/>
  <c r="DC39" i="5"/>
  <c r="DB39" i="5"/>
  <c r="DA39" i="5"/>
  <c r="CZ39" i="5"/>
  <c r="CY39" i="5"/>
  <c r="CX39" i="5"/>
  <c r="CW39" i="5"/>
  <c r="CV39" i="5"/>
  <c r="CU39" i="5"/>
  <c r="CS39" i="5"/>
  <c r="CR39" i="5"/>
  <c r="BX39" i="5"/>
  <c r="CT39" i="5" s="1"/>
  <c r="BS39" i="5"/>
  <c r="BR39" i="5"/>
  <c r="BQ39" i="5"/>
  <c r="BP39" i="5"/>
  <c r="BO39" i="5"/>
  <c r="BN39" i="5"/>
  <c r="BM39" i="5"/>
  <c r="BL39" i="5"/>
  <c r="BK39" i="5"/>
  <c r="BJ39" i="5"/>
  <c r="BI39" i="5"/>
  <c r="BH39" i="5"/>
  <c r="BG39" i="5"/>
  <c r="BF39" i="5"/>
  <c r="BE39" i="5"/>
  <c r="BD39" i="5"/>
  <c r="BC39" i="5"/>
  <c r="BA39" i="5"/>
  <c r="AZ39" i="5"/>
  <c r="AF39" i="5"/>
  <c r="G39" i="5"/>
  <c r="DK38" i="5"/>
  <c r="DJ38" i="5"/>
  <c r="DI38" i="5"/>
  <c r="DH38" i="5"/>
  <c r="DG38" i="5"/>
  <c r="DF38" i="5"/>
  <c r="DE38" i="5"/>
  <c r="DD38" i="5"/>
  <c r="DC38" i="5"/>
  <c r="DB38" i="5"/>
  <c r="DA38" i="5"/>
  <c r="CZ38" i="5"/>
  <c r="CY38" i="5"/>
  <c r="CX38" i="5"/>
  <c r="CW38" i="5"/>
  <c r="CV38" i="5"/>
  <c r="CU38" i="5"/>
  <c r="CT38" i="5"/>
  <c r="CS38" i="5"/>
  <c r="CR38" i="5"/>
  <c r="BU38" i="5"/>
  <c r="BS38" i="5"/>
  <c r="BR38" i="5"/>
  <c r="BQ38" i="5"/>
  <c r="BP38" i="5"/>
  <c r="BO38" i="5"/>
  <c r="BN38" i="5"/>
  <c r="BM38" i="5"/>
  <c r="BL38" i="5"/>
  <c r="BK38" i="5"/>
  <c r="BJ38" i="5"/>
  <c r="BI38" i="5"/>
  <c r="BH38" i="5"/>
  <c r="BG38" i="5"/>
  <c r="BF38" i="5"/>
  <c r="BE38" i="5"/>
  <c r="BD38" i="5"/>
  <c r="BC38" i="5"/>
  <c r="BA38" i="5"/>
  <c r="AZ38" i="5"/>
  <c r="AF38" i="5"/>
  <c r="AC38" i="5" s="1"/>
  <c r="G38" i="5"/>
  <c r="AB38" i="5" s="1"/>
  <c r="AX38" i="5" s="1"/>
  <c r="DK37" i="5"/>
  <c r="DJ37" i="5"/>
  <c r="DI37" i="5"/>
  <c r="DH37" i="5"/>
  <c r="DG37" i="5"/>
  <c r="DF37" i="5"/>
  <c r="DE37" i="5"/>
  <c r="DD37" i="5"/>
  <c r="DC37" i="5"/>
  <c r="DB37" i="5"/>
  <c r="DA37" i="5"/>
  <c r="CZ37" i="5"/>
  <c r="CY37" i="5"/>
  <c r="CX37" i="5"/>
  <c r="CW37" i="5"/>
  <c r="CV37" i="5"/>
  <c r="CU37" i="5"/>
  <c r="CT37" i="5"/>
  <c r="CS37" i="5"/>
  <c r="CR37" i="5"/>
  <c r="BU37" i="5"/>
  <c r="BS37" i="5"/>
  <c r="BR37" i="5"/>
  <c r="BQ37" i="5"/>
  <c r="BP37" i="5"/>
  <c r="BO37" i="5"/>
  <c r="BN37" i="5"/>
  <c r="BM37" i="5"/>
  <c r="BL37" i="5"/>
  <c r="BK37" i="5"/>
  <c r="BJ37" i="5"/>
  <c r="BI37" i="5"/>
  <c r="BH37" i="5"/>
  <c r="BG37" i="5"/>
  <c r="BF37" i="5"/>
  <c r="BE37" i="5"/>
  <c r="BD37" i="5"/>
  <c r="BC37" i="5"/>
  <c r="BB37" i="5"/>
  <c r="BA37" i="5"/>
  <c r="AZ37" i="5"/>
  <c r="AF37" i="5"/>
  <c r="AC37" i="5" s="1"/>
  <c r="G37" i="5"/>
  <c r="DK36" i="5"/>
  <c r="DJ36" i="5"/>
  <c r="DI36" i="5"/>
  <c r="DH36" i="5"/>
  <c r="DG36" i="5"/>
  <c r="DF36" i="5"/>
  <c r="DE36" i="5"/>
  <c r="DD36" i="5"/>
  <c r="DC36" i="5"/>
  <c r="DB36" i="5"/>
  <c r="DA36" i="5"/>
  <c r="CZ36" i="5"/>
  <c r="CY36" i="5"/>
  <c r="CX36" i="5"/>
  <c r="CW36" i="5"/>
  <c r="CV36" i="5"/>
  <c r="CU36" i="5"/>
  <c r="CT36" i="5"/>
  <c r="CR36" i="5"/>
  <c r="BW36" i="5"/>
  <c r="CS36" i="5" s="1"/>
  <c r="BS36" i="5"/>
  <c r="BR36" i="5"/>
  <c r="BQ36" i="5"/>
  <c r="BP36" i="5"/>
  <c r="BO36" i="5"/>
  <c r="BN36" i="5"/>
  <c r="BM36" i="5"/>
  <c r="BL36" i="5"/>
  <c r="BK36" i="5"/>
  <c r="BJ36" i="5"/>
  <c r="BI36" i="5"/>
  <c r="BH36" i="5"/>
  <c r="BG36" i="5"/>
  <c r="BF36" i="5"/>
  <c r="BE36" i="5"/>
  <c r="BD36" i="5"/>
  <c r="BC36" i="5"/>
  <c r="BB36" i="5"/>
  <c r="AZ36" i="5"/>
  <c r="AE36" i="5"/>
  <c r="AC36" i="5" s="1"/>
  <c r="AB36" i="5" s="1"/>
  <c r="AX36" i="5" s="1"/>
  <c r="G36" i="5"/>
  <c r="DK35" i="5"/>
  <c r="DJ35" i="5"/>
  <c r="DI35" i="5"/>
  <c r="DH35" i="5"/>
  <c r="DG35" i="5"/>
  <c r="DF35" i="5"/>
  <c r="DE35" i="5"/>
  <c r="DD35" i="5"/>
  <c r="DC35" i="5"/>
  <c r="DB35" i="5"/>
  <c r="DA35" i="5"/>
  <c r="CZ35" i="5"/>
  <c r="CY35" i="5"/>
  <c r="CX35" i="5"/>
  <c r="CW35" i="5"/>
  <c r="CV35" i="5"/>
  <c r="CU35" i="5"/>
  <c r="CT35" i="5"/>
  <c r="CS35" i="5"/>
  <c r="CR35" i="5"/>
  <c r="BU35" i="5"/>
  <c r="BS35" i="5"/>
  <c r="BR35" i="5"/>
  <c r="BQ35" i="5"/>
  <c r="BP35" i="5"/>
  <c r="BO35" i="5"/>
  <c r="BN35" i="5"/>
  <c r="BM35" i="5"/>
  <c r="BL35" i="5"/>
  <c r="BK35" i="5"/>
  <c r="BJ35" i="5"/>
  <c r="BI35" i="5"/>
  <c r="BH35" i="5"/>
  <c r="BG35" i="5"/>
  <c r="BF35" i="5"/>
  <c r="BE35" i="5"/>
  <c r="BD35" i="5"/>
  <c r="BC35" i="5"/>
  <c r="BB35" i="5"/>
  <c r="BA35" i="5"/>
  <c r="AZ35" i="5"/>
  <c r="AC35" i="5"/>
  <c r="G35" i="5"/>
  <c r="DK34" i="5"/>
  <c r="DJ34" i="5"/>
  <c r="DI34" i="5"/>
  <c r="DH34" i="5"/>
  <c r="DG34" i="5"/>
  <c r="DF34" i="5"/>
  <c r="DE34" i="5"/>
  <c r="DD34" i="5"/>
  <c r="DC34" i="5"/>
  <c r="DB34" i="5"/>
  <c r="DA34" i="5"/>
  <c r="CZ34" i="5"/>
  <c r="CY34" i="5"/>
  <c r="CX34" i="5"/>
  <c r="CW34" i="5"/>
  <c r="CV34" i="5"/>
  <c r="CU34" i="5"/>
  <c r="CS34" i="5"/>
  <c r="CR34" i="5"/>
  <c r="BX34" i="5"/>
  <c r="CT34" i="5" s="1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A34" i="5"/>
  <c r="AZ34" i="5"/>
  <c r="AF34" i="5"/>
  <c r="AC34" i="5" s="1"/>
  <c r="G34" i="5"/>
  <c r="DK33" i="5"/>
  <c r="DJ33" i="5"/>
  <c r="DI33" i="5"/>
  <c r="DH33" i="5"/>
  <c r="DG33" i="5"/>
  <c r="DF33" i="5"/>
  <c r="DE33" i="5"/>
  <c r="DD33" i="5"/>
  <c r="DC33" i="5"/>
  <c r="DB33" i="5"/>
  <c r="DA33" i="5"/>
  <c r="CZ33" i="5"/>
  <c r="CY33" i="5"/>
  <c r="CX33" i="5"/>
  <c r="CW33" i="5"/>
  <c r="CV33" i="5"/>
  <c r="CU33" i="5"/>
  <c r="CT33" i="5"/>
  <c r="CS33" i="5"/>
  <c r="CR33" i="5"/>
  <c r="BU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AZ33" i="5"/>
  <c r="AE33" i="5"/>
  <c r="G33" i="5"/>
  <c r="DK32" i="5"/>
  <c r="DJ32" i="5"/>
  <c r="DI32" i="5"/>
  <c r="DH32" i="5"/>
  <c r="DG32" i="5"/>
  <c r="DF32" i="5"/>
  <c r="DE32" i="5"/>
  <c r="DD32" i="5"/>
  <c r="DC32" i="5"/>
  <c r="DB32" i="5"/>
  <c r="DA32" i="5"/>
  <c r="CZ32" i="5"/>
  <c r="CY32" i="5"/>
  <c r="CX32" i="5"/>
  <c r="CW32" i="5"/>
  <c r="CV32" i="5"/>
  <c r="CU32" i="5"/>
  <c r="CT32" i="5"/>
  <c r="CR32" i="5"/>
  <c r="BW32" i="5"/>
  <c r="BU32" i="5" s="1"/>
  <c r="BS32" i="5"/>
  <c r="BR32" i="5"/>
  <c r="BQ32" i="5"/>
  <c r="BP32" i="5"/>
  <c r="BO32" i="5"/>
  <c r="BN32" i="5"/>
  <c r="BM32" i="5"/>
  <c r="BL32" i="5"/>
  <c r="BK32" i="5"/>
  <c r="BJ32" i="5"/>
  <c r="BI32" i="5"/>
  <c r="BH32" i="5"/>
  <c r="BG32" i="5"/>
  <c r="BF32" i="5"/>
  <c r="BE32" i="5"/>
  <c r="BD32" i="5"/>
  <c r="BC32" i="5"/>
  <c r="BB32" i="5"/>
  <c r="AZ32" i="5"/>
  <c r="AE32" i="5"/>
  <c r="BA32" i="5" s="1"/>
  <c r="G32" i="5"/>
  <c r="DK31" i="5"/>
  <c r="DJ31" i="5"/>
  <c r="DI31" i="5"/>
  <c r="DH31" i="5"/>
  <c r="DG31" i="5"/>
  <c r="DF31" i="5"/>
  <c r="DE31" i="5"/>
  <c r="DD31" i="5"/>
  <c r="DC31" i="5"/>
  <c r="DB31" i="5"/>
  <c r="DA31" i="5"/>
  <c r="CZ31" i="5"/>
  <c r="CY31" i="5"/>
  <c r="CX31" i="5"/>
  <c r="CW31" i="5"/>
  <c r="CV31" i="5"/>
  <c r="CU31" i="5"/>
  <c r="CT31" i="5"/>
  <c r="CR31" i="5"/>
  <c r="BW31" i="5"/>
  <c r="CS31" i="5" s="1"/>
  <c r="BS31" i="5"/>
  <c r="BR31" i="5"/>
  <c r="BQ31" i="5"/>
  <c r="BP31" i="5"/>
  <c r="BO31" i="5"/>
  <c r="BN31" i="5"/>
  <c r="BM31" i="5"/>
  <c r="BL31" i="5"/>
  <c r="BK31" i="5"/>
  <c r="BJ31" i="5"/>
  <c r="BI31" i="5"/>
  <c r="BH31" i="5"/>
  <c r="BG31" i="5"/>
  <c r="BF31" i="5"/>
  <c r="BE31" i="5"/>
  <c r="BD31" i="5"/>
  <c r="BC31" i="5"/>
  <c r="BB31" i="5"/>
  <c r="AZ31" i="5"/>
  <c r="AE31" i="5"/>
  <c r="AC31" i="5" s="1"/>
  <c r="G31" i="5"/>
  <c r="DK30" i="5"/>
  <c r="DJ30" i="5"/>
  <c r="DI30" i="5"/>
  <c r="DH30" i="5"/>
  <c r="DG30" i="5"/>
  <c r="DF30" i="5"/>
  <c r="DE30" i="5"/>
  <c r="DD30" i="5"/>
  <c r="DC30" i="5"/>
  <c r="DB30" i="5"/>
  <c r="DA30" i="5"/>
  <c r="CZ30" i="5"/>
  <c r="CY30" i="5"/>
  <c r="CX30" i="5"/>
  <c r="CW30" i="5"/>
  <c r="CV30" i="5"/>
  <c r="CU30" i="5"/>
  <c r="CT30" i="5"/>
  <c r="CS30" i="5"/>
  <c r="CR30" i="5"/>
  <c r="BU30" i="5"/>
  <c r="BS30" i="5"/>
  <c r="BR30" i="5"/>
  <c r="BQ30" i="5"/>
  <c r="BP30" i="5"/>
  <c r="BO30" i="5"/>
  <c r="BN30" i="5"/>
  <c r="BM30" i="5"/>
  <c r="BL30" i="5"/>
  <c r="BK30" i="5"/>
  <c r="BJ30" i="5"/>
  <c r="BI30" i="5"/>
  <c r="BH30" i="5"/>
  <c r="BG30" i="5"/>
  <c r="BF30" i="5"/>
  <c r="BE30" i="5"/>
  <c r="BD30" i="5"/>
  <c r="BC30" i="5"/>
  <c r="BB30" i="5"/>
  <c r="BA30" i="5"/>
  <c r="AZ30" i="5"/>
  <c r="AC30" i="5"/>
  <c r="G30" i="5"/>
  <c r="DK29" i="5"/>
  <c r="DJ29" i="5"/>
  <c r="DI29" i="5"/>
  <c r="DH29" i="5"/>
  <c r="DG29" i="5"/>
  <c r="DF29" i="5"/>
  <c r="DE29" i="5"/>
  <c r="DD29" i="5"/>
  <c r="DC29" i="5"/>
  <c r="DB29" i="5"/>
  <c r="DA29" i="5"/>
  <c r="CZ29" i="5"/>
  <c r="CY29" i="5"/>
  <c r="CX29" i="5"/>
  <c r="CW29" i="5"/>
  <c r="CV29" i="5"/>
  <c r="CU29" i="5"/>
  <c r="CT29" i="5"/>
  <c r="CS29" i="5"/>
  <c r="CR29" i="5"/>
  <c r="BU29" i="5"/>
  <c r="BS29" i="5"/>
  <c r="BR29" i="5"/>
  <c r="BQ29" i="5"/>
  <c r="BP29" i="5"/>
  <c r="BO29" i="5"/>
  <c r="BN29" i="5"/>
  <c r="BM29" i="5"/>
  <c r="BL29" i="5"/>
  <c r="BK29" i="5"/>
  <c r="BJ29" i="5"/>
  <c r="BI29" i="5"/>
  <c r="BH29" i="5"/>
  <c r="BG29" i="5"/>
  <c r="BF29" i="5"/>
  <c r="BE29" i="5"/>
  <c r="BD29" i="5"/>
  <c r="BC29" i="5"/>
  <c r="BB29" i="5"/>
  <c r="BA29" i="5"/>
  <c r="AZ29" i="5"/>
  <c r="AC29" i="5"/>
  <c r="G29" i="5"/>
  <c r="DK28" i="5"/>
  <c r="DJ28" i="5"/>
  <c r="DI28" i="5"/>
  <c r="DH28" i="5"/>
  <c r="DG28" i="5"/>
  <c r="DF28" i="5"/>
  <c r="DE28" i="5"/>
  <c r="DD28" i="5"/>
  <c r="DC28" i="5"/>
  <c r="DB28" i="5"/>
  <c r="DA28" i="5"/>
  <c r="CZ28" i="5"/>
  <c r="CY28" i="5"/>
  <c r="CX28" i="5"/>
  <c r="CW28" i="5"/>
  <c r="CV28" i="5"/>
  <c r="CU28" i="5"/>
  <c r="CT28" i="5"/>
  <c r="CS28" i="5"/>
  <c r="CR28" i="5"/>
  <c r="BU28" i="5"/>
  <c r="BS28" i="5"/>
  <c r="BR28" i="5"/>
  <c r="BQ28" i="5"/>
  <c r="BP28" i="5"/>
  <c r="BO28" i="5"/>
  <c r="BN28" i="5"/>
  <c r="BM28" i="5"/>
  <c r="BL28" i="5"/>
  <c r="BK28" i="5"/>
  <c r="BJ28" i="5"/>
  <c r="BI28" i="5"/>
  <c r="BH28" i="5"/>
  <c r="BG28" i="5"/>
  <c r="BF28" i="5"/>
  <c r="BE28" i="5"/>
  <c r="BD28" i="5"/>
  <c r="BC28" i="5"/>
  <c r="BB28" i="5"/>
  <c r="BA28" i="5"/>
  <c r="AZ28" i="5"/>
  <c r="AC28" i="5"/>
  <c r="G28" i="5"/>
  <c r="DK27" i="5"/>
  <c r="DJ27" i="5"/>
  <c r="DI27" i="5"/>
  <c r="DH27" i="5"/>
  <c r="DG27" i="5"/>
  <c r="DE27" i="5"/>
  <c r="DD27" i="5"/>
  <c r="DC27" i="5"/>
  <c r="DB27" i="5"/>
  <c r="DA27" i="5"/>
  <c r="CZ27" i="5"/>
  <c r="CY27" i="5"/>
  <c r="CX27" i="5"/>
  <c r="CW27" i="5"/>
  <c r="CV27" i="5"/>
  <c r="CU27" i="5"/>
  <c r="CT27" i="5"/>
  <c r="CS27" i="5"/>
  <c r="CR27" i="5"/>
  <c r="CJ27" i="5"/>
  <c r="DF27" i="5" s="1"/>
  <c r="BS27" i="5"/>
  <c r="BR27" i="5"/>
  <c r="BQ27" i="5"/>
  <c r="BP27" i="5"/>
  <c r="BO27" i="5"/>
  <c r="BM27" i="5"/>
  <c r="BL27" i="5"/>
  <c r="BK27" i="5"/>
  <c r="BJ27" i="5"/>
  <c r="BI27" i="5"/>
  <c r="BH27" i="5"/>
  <c r="BG27" i="5"/>
  <c r="BF27" i="5"/>
  <c r="BE27" i="5"/>
  <c r="BD27" i="5"/>
  <c r="BC27" i="5"/>
  <c r="BA27" i="5"/>
  <c r="AZ27" i="5"/>
  <c r="AR27" i="5"/>
  <c r="AR112" i="5" s="1"/>
  <c r="AF27" i="5"/>
  <c r="BB27" i="5" s="1"/>
  <c r="G27" i="5"/>
  <c r="DK26" i="5"/>
  <c r="DJ26" i="5"/>
  <c r="DI26" i="5"/>
  <c r="DH26" i="5"/>
  <c r="DG26" i="5"/>
  <c r="DF26" i="5"/>
  <c r="DE26" i="5"/>
  <c r="DD26" i="5"/>
  <c r="DC26" i="5"/>
  <c r="DB26" i="5"/>
  <c r="DA26" i="5"/>
  <c r="CZ26" i="5"/>
  <c r="CY26" i="5"/>
  <c r="CX26" i="5"/>
  <c r="CW26" i="5"/>
  <c r="CV26" i="5"/>
  <c r="CU26" i="5"/>
  <c r="CT26" i="5"/>
  <c r="CS26" i="5"/>
  <c r="CR26" i="5"/>
  <c r="BU26" i="5"/>
  <c r="BS26" i="5"/>
  <c r="BR26" i="5"/>
  <c r="BQ26" i="5"/>
  <c r="BP26" i="5"/>
  <c r="BO26" i="5"/>
  <c r="BN26" i="5"/>
  <c r="BM26" i="5"/>
  <c r="BL26" i="5"/>
  <c r="BK26" i="5"/>
  <c r="BJ26" i="5"/>
  <c r="BI26" i="5"/>
  <c r="BH26" i="5"/>
  <c r="BG26" i="5"/>
  <c r="BF26" i="5"/>
  <c r="BE26" i="5"/>
  <c r="BD26" i="5"/>
  <c r="BC26" i="5"/>
  <c r="BB26" i="5"/>
  <c r="BA26" i="5"/>
  <c r="AZ26" i="5"/>
  <c r="AC26" i="5"/>
  <c r="G26" i="5"/>
  <c r="BT26" i="5" s="1"/>
  <c r="CP26" i="5" s="1"/>
  <c r="DK25" i="5"/>
  <c r="DJ25" i="5"/>
  <c r="DI25" i="5"/>
  <c r="DH25" i="5"/>
  <c r="DG25" i="5"/>
  <c r="DF25" i="5"/>
  <c r="DE25" i="5"/>
  <c r="DD25" i="5"/>
  <c r="DC25" i="5"/>
  <c r="DB25" i="5"/>
  <c r="DA25" i="5"/>
  <c r="CZ25" i="5"/>
  <c r="CY25" i="5"/>
  <c r="CX25" i="5"/>
  <c r="CW25" i="5"/>
  <c r="CV25" i="5"/>
  <c r="CU25" i="5"/>
  <c r="CS25" i="5"/>
  <c r="CR25" i="5"/>
  <c r="BX25" i="5"/>
  <c r="BU25" i="5"/>
  <c r="BS25" i="5"/>
  <c r="BR25" i="5"/>
  <c r="BQ25" i="5"/>
  <c r="BP25" i="5"/>
  <c r="BO25" i="5"/>
  <c r="BN25" i="5"/>
  <c r="BM25" i="5"/>
  <c r="BL25" i="5"/>
  <c r="BK25" i="5"/>
  <c r="BJ25" i="5"/>
  <c r="BI25" i="5"/>
  <c r="BH25" i="5"/>
  <c r="BG25" i="5"/>
  <c r="BF25" i="5"/>
  <c r="BE25" i="5"/>
  <c r="BD25" i="5"/>
  <c r="BC25" i="5"/>
  <c r="BA25" i="5"/>
  <c r="AZ25" i="5"/>
  <c r="AF25" i="5"/>
  <c r="G25" i="5"/>
  <c r="DK24" i="5"/>
  <c r="DJ24" i="5"/>
  <c r="DI24" i="5"/>
  <c r="DH24" i="5"/>
  <c r="DG24" i="5"/>
  <c r="DF24" i="5"/>
  <c r="DE24" i="5"/>
  <c r="DD24" i="5"/>
  <c r="DC24" i="5"/>
  <c r="DB24" i="5"/>
  <c r="DA24" i="5"/>
  <c r="CZ24" i="5"/>
  <c r="CY24" i="5"/>
  <c r="CX24" i="5"/>
  <c r="CW24" i="5"/>
  <c r="CV24" i="5"/>
  <c r="CU24" i="5"/>
  <c r="CT24" i="5"/>
  <c r="CS24" i="5"/>
  <c r="CR24" i="5"/>
  <c r="BU24" i="5"/>
  <c r="BS24" i="5"/>
  <c r="BR24" i="5"/>
  <c r="BQ24" i="5"/>
  <c r="BP24" i="5"/>
  <c r="BO24" i="5"/>
  <c r="BN24" i="5"/>
  <c r="BM24" i="5"/>
  <c r="BL24" i="5"/>
  <c r="BK24" i="5"/>
  <c r="BJ24" i="5"/>
  <c r="BI24" i="5"/>
  <c r="BH24" i="5"/>
  <c r="BG24" i="5"/>
  <c r="BF24" i="5"/>
  <c r="BE24" i="5"/>
  <c r="BD24" i="5"/>
  <c r="BC24" i="5"/>
  <c r="BB24" i="5"/>
  <c r="BA24" i="5"/>
  <c r="AZ24" i="5"/>
  <c r="AC24" i="5"/>
  <c r="G24" i="5"/>
  <c r="DK23" i="5"/>
  <c r="DJ23" i="5"/>
  <c r="DI23" i="5"/>
  <c r="DH23" i="5"/>
  <c r="DG23" i="5"/>
  <c r="DF23" i="5"/>
  <c r="DE23" i="5"/>
  <c r="DD23" i="5"/>
  <c r="DC23" i="5"/>
  <c r="DB23" i="5"/>
  <c r="DA23" i="5"/>
  <c r="CZ23" i="5"/>
  <c r="CY23" i="5"/>
  <c r="CX23" i="5"/>
  <c r="CW23" i="5"/>
  <c r="CV23" i="5"/>
  <c r="CU23" i="5"/>
  <c r="CT23" i="5"/>
  <c r="CS23" i="5"/>
  <c r="CR23" i="5"/>
  <c r="BU23" i="5"/>
  <c r="BS23" i="5"/>
  <c r="BR23" i="5"/>
  <c r="BQ23" i="5"/>
  <c r="BP23" i="5"/>
  <c r="BO23" i="5"/>
  <c r="BN23" i="5"/>
  <c r="BM23" i="5"/>
  <c r="BL23" i="5"/>
  <c r="BK23" i="5"/>
  <c r="BJ23" i="5"/>
  <c r="BI23" i="5"/>
  <c r="BH23" i="5"/>
  <c r="BG23" i="5"/>
  <c r="BF23" i="5"/>
  <c r="BE23" i="5"/>
  <c r="BD23" i="5"/>
  <c r="BC23" i="5"/>
  <c r="BB23" i="5"/>
  <c r="BA23" i="5"/>
  <c r="AZ23" i="5"/>
  <c r="AC23" i="5"/>
  <c r="G23" i="5"/>
  <c r="CN22" i="5"/>
  <c r="CM22" i="5"/>
  <c r="CL22" i="5"/>
  <c r="CK22" i="5"/>
  <c r="CJ22" i="5"/>
  <c r="CI22" i="5"/>
  <c r="CH22" i="5"/>
  <c r="CG22" i="5"/>
  <c r="CF22" i="5"/>
  <c r="CE22" i="5"/>
  <c r="CD22" i="5"/>
  <c r="CC22" i="5"/>
  <c r="CB22" i="5"/>
  <c r="CA22" i="5"/>
  <c r="BZ22" i="5"/>
  <c r="BV22" i="5"/>
  <c r="AV22" i="5"/>
  <c r="AU22" i="5"/>
  <c r="AT22" i="5"/>
  <c r="AS22" i="5"/>
  <c r="AR22" i="5"/>
  <c r="AQ22" i="5"/>
  <c r="AP22" i="5"/>
  <c r="AO22" i="5"/>
  <c r="AN22" i="5"/>
  <c r="AM22" i="5"/>
  <c r="AL22" i="5"/>
  <c r="AK22" i="5"/>
  <c r="AJ22" i="5"/>
  <c r="AI22" i="5"/>
  <c r="AH22" i="5"/>
  <c r="AH107" i="5" s="1"/>
  <c r="AD22" i="5"/>
  <c r="Z22" i="5"/>
  <c r="Y22" i="5"/>
  <c r="X22" i="5"/>
  <c r="W22" i="5"/>
  <c r="V22" i="5"/>
  <c r="U22" i="5"/>
  <c r="T22" i="5"/>
  <c r="S22" i="5"/>
  <c r="R22" i="5"/>
  <c r="Q22" i="5"/>
  <c r="P22" i="5"/>
  <c r="O22" i="5"/>
  <c r="M22" i="5"/>
  <c r="L22" i="5"/>
  <c r="K22" i="5"/>
  <c r="J22" i="5"/>
  <c r="H22" i="5"/>
  <c r="DK21" i="5"/>
  <c r="DJ21" i="5"/>
  <c r="DI21" i="5"/>
  <c r="DH21" i="5"/>
  <c r="DG21" i="5"/>
  <c r="DF21" i="5"/>
  <c r="DE21" i="5"/>
  <c r="DD21" i="5"/>
  <c r="DC21" i="5"/>
  <c r="DB21" i="5"/>
  <c r="DA21" i="5"/>
  <c r="CZ21" i="5"/>
  <c r="CY21" i="5"/>
  <c r="CX21" i="5"/>
  <c r="CW21" i="5"/>
  <c r="CV21" i="5"/>
  <c r="CU21" i="5"/>
  <c r="CS21" i="5"/>
  <c r="CR21" i="5"/>
  <c r="BX21" i="5"/>
  <c r="CT21" i="5" s="1"/>
  <c r="BS21" i="5"/>
  <c r="BR21" i="5"/>
  <c r="BQ21" i="5"/>
  <c r="BP21" i="5"/>
  <c r="BO21" i="5"/>
  <c r="BN21" i="5"/>
  <c r="BM21" i="5"/>
  <c r="BL21" i="5"/>
  <c r="BK21" i="5"/>
  <c r="BJ21" i="5"/>
  <c r="BI21" i="5"/>
  <c r="BH21" i="5"/>
  <c r="BG21" i="5"/>
  <c r="BF21" i="5"/>
  <c r="BE21" i="5"/>
  <c r="BD21" i="5"/>
  <c r="BC21" i="5"/>
  <c r="BA21" i="5"/>
  <c r="AZ21" i="5"/>
  <c r="AF21" i="5"/>
  <c r="BB21" i="5" s="1"/>
  <c r="G21" i="5"/>
  <c r="DJ20" i="5"/>
  <c r="DI20" i="5"/>
  <c r="DH20" i="5"/>
  <c r="DG20" i="5"/>
  <c r="DF20" i="5"/>
  <c r="DE20" i="5"/>
  <c r="DD20" i="5"/>
  <c r="DC20" i="5"/>
  <c r="DB20" i="5"/>
  <c r="DA20" i="5"/>
  <c r="CZ20" i="5"/>
  <c r="CY20" i="5"/>
  <c r="CX20" i="5"/>
  <c r="CW20" i="5"/>
  <c r="CV20" i="5"/>
  <c r="CU20" i="5"/>
  <c r="CT20" i="5"/>
  <c r="CR20" i="5"/>
  <c r="CO20" i="5"/>
  <c r="DK20" i="5" s="1"/>
  <c r="BW20" i="5"/>
  <c r="CS20" i="5" s="1"/>
  <c r="BS20" i="5"/>
  <c r="BR20" i="5"/>
  <c r="BQ20" i="5"/>
  <c r="BP20" i="5"/>
  <c r="BO20" i="5"/>
  <c r="BN20" i="5"/>
  <c r="BM20" i="5"/>
  <c r="BL20" i="5"/>
  <c r="BK20" i="5"/>
  <c r="BJ20" i="5"/>
  <c r="BI20" i="5"/>
  <c r="BH20" i="5"/>
  <c r="BG20" i="5"/>
  <c r="BF20" i="5"/>
  <c r="BE20" i="5"/>
  <c r="BD20" i="5"/>
  <c r="BC20" i="5"/>
  <c r="BB20" i="5"/>
  <c r="AZ20" i="5"/>
  <c r="AW20" i="5"/>
  <c r="AE20" i="5"/>
  <c r="BA20" i="5" s="1"/>
  <c r="AC20" i="5"/>
  <c r="G20" i="5"/>
  <c r="DK19" i="5"/>
  <c r="DJ19" i="5"/>
  <c r="DI19" i="5"/>
  <c r="DH19" i="5"/>
  <c r="DG19" i="5"/>
  <c r="DF19" i="5"/>
  <c r="DE19" i="5"/>
  <c r="DD19" i="5"/>
  <c r="DC19" i="5"/>
  <c r="DB19" i="5"/>
  <c r="DA19" i="5"/>
  <c r="CZ19" i="5"/>
  <c r="CY19" i="5"/>
  <c r="CX19" i="5"/>
  <c r="CW19" i="5"/>
  <c r="CV19" i="5"/>
  <c r="CU19" i="5"/>
  <c r="CT19" i="5"/>
  <c r="CS19" i="5"/>
  <c r="CR19" i="5"/>
  <c r="BU19" i="5"/>
  <c r="BS19" i="5"/>
  <c r="BR19" i="5"/>
  <c r="BQ19" i="5"/>
  <c r="BP19" i="5"/>
  <c r="BO19" i="5"/>
  <c r="BN19" i="5"/>
  <c r="BM19" i="5"/>
  <c r="BL19" i="5"/>
  <c r="BK19" i="5"/>
  <c r="BJ19" i="5"/>
  <c r="BI19" i="5"/>
  <c r="BH19" i="5"/>
  <c r="BG19" i="5"/>
  <c r="BF19" i="5"/>
  <c r="BE19" i="5"/>
  <c r="BD19" i="5"/>
  <c r="BC19" i="5"/>
  <c r="BB19" i="5"/>
  <c r="BA19" i="5"/>
  <c r="AZ19" i="5"/>
  <c r="AC19" i="5"/>
  <c r="G19" i="5"/>
  <c r="DK18" i="5"/>
  <c r="DJ18" i="5"/>
  <c r="DI18" i="5"/>
  <c r="DH18" i="5"/>
  <c r="DG18" i="5"/>
  <c r="DF18" i="5"/>
  <c r="DE18" i="5"/>
  <c r="DD18" i="5"/>
  <c r="DC18" i="5"/>
  <c r="DB18" i="5"/>
  <c r="DA18" i="5"/>
  <c r="CZ18" i="5"/>
  <c r="CY18" i="5"/>
  <c r="CX18" i="5"/>
  <c r="CW18" i="5"/>
  <c r="CV18" i="5"/>
  <c r="CU18" i="5"/>
  <c r="CT18" i="5"/>
  <c r="CR18" i="5"/>
  <c r="BW18" i="5"/>
  <c r="CS18" i="5" s="1"/>
  <c r="BS18" i="5"/>
  <c r="BR18" i="5"/>
  <c r="BQ18" i="5"/>
  <c r="BP18" i="5"/>
  <c r="BO18" i="5"/>
  <c r="BN18" i="5"/>
  <c r="BM18" i="5"/>
  <c r="BL18" i="5"/>
  <c r="BK18" i="5"/>
  <c r="BJ18" i="5"/>
  <c r="BI18" i="5"/>
  <c r="BH18" i="5"/>
  <c r="BG18" i="5"/>
  <c r="BF18" i="5"/>
  <c r="BE18" i="5"/>
  <c r="BD18" i="5"/>
  <c r="BC18" i="5"/>
  <c r="BB18" i="5"/>
  <c r="AZ18" i="5"/>
  <c r="AE18" i="5"/>
  <c r="BA18" i="5" s="1"/>
  <c r="AC18" i="5"/>
  <c r="G18" i="5"/>
  <c r="DK17" i="5"/>
  <c r="DJ17" i="5"/>
  <c r="DI17" i="5"/>
  <c r="DH17" i="5"/>
  <c r="DG17" i="5"/>
  <c r="DF17" i="5"/>
  <c r="DE17" i="5"/>
  <c r="DD17" i="5"/>
  <c r="DC17" i="5"/>
  <c r="DB17" i="5"/>
  <c r="DA17" i="5"/>
  <c r="CZ17" i="5"/>
  <c r="CY17" i="5"/>
  <c r="CX17" i="5"/>
  <c r="CW17" i="5"/>
  <c r="CV17" i="5"/>
  <c r="CU17" i="5"/>
  <c r="CT17" i="5"/>
  <c r="CR17" i="5"/>
  <c r="BW17" i="5"/>
  <c r="BU17" i="5"/>
  <c r="BS17" i="5"/>
  <c r="BR17" i="5"/>
  <c r="BQ17" i="5"/>
  <c r="BP17" i="5"/>
  <c r="BO17" i="5"/>
  <c r="BN17" i="5"/>
  <c r="BM17" i="5"/>
  <c r="BL17" i="5"/>
  <c r="BK17" i="5"/>
  <c r="BJ17" i="5"/>
  <c r="BI17" i="5"/>
  <c r="BH17" i="5"/>
  <c r="BG17" i="5"/>
  <c r="BF17" i="5"/>
  <c r="BE17" i="5"/>
  <c r="BD17" i="5"/>
  <c r="BC17" i="5"/>
  <c r="BB17" i="5"/>
  <c r="AZ17" i="5"/>
  <c r="AE17" i="5"/>
  <c r="I17" i="5"/>
  <c r="I113" i="5" s="1"/>
  <c r="DK16" i="5"/>
  <c r="DJ16" i="5"/>
  <c r="DI16" i="5"/>
  <c r="DH16" i="5"/>
  <c r="DG16" i="5"/>
  <c r="DF16" i="5"/>
  <c r="DE16" i="5"/>
  <c r="DD16" i="5"/>
  <c r="DC16" i="5"/>
  <c r="DB16" i="5"/>
  <c r="DA16" i="5"/>
  <c r="CZ16" i="5"/>
  <c r="CY16" i="5"/>
  <c r="CX16" i="5"/>
  <c r="CW16" i="5"/>
  <c r="CV16" i="5"/>
  <c r="CU16" i="5"/>
  <c r="CT16" i="5"/>
  <c r="CS16" i="5"/>
  <c r="CR16" i="5"/>
  <c r="BU16" i="5"/>
  <c r="BS16" i="5"/>
  <c r="BR16" i="5"/>
  <c r="BQ16" i="5"/>
  <c r="BP16" i="5"/>
  <c r="BO16" i="5"/>
  <c r="BN16" i="5"/>
  <c r="BM16" i="5"/>
  <c r="BL16" i="5"/>
  <c r="BK16" i="5"/>
  <c r="BJ16" i="5"/>
  <c r="BI16" i="5"/>
  <c r="BH16" i="5"/>
  <c r="BG16" i="5"/>
  <c r="BF16" i="5"/>
  <c r="BE16" i="5"/>
  <c r="BD16" i="5"/>
  <c r="BC16" i="5"/>
  <c r="BB16" i="5"/>
  <c r="BA16" i="5"/>
  <c r="AZ16" i="5"/>
  <c r="AC16" i="5"/>
  <c r="G16" i="5"/>
  <c r="DK15" i="5"/>
  <c r="DJ15" i="5"/>
  <c r="DI15" i="5"/>
  <c r="DH15" i="5"/>
  <c r="DG15" i="5"/>
  <c r="DF15" i="5"/>
  <c r="DE15" i="5"/>
  <c r="DD15" i="5"/>
  <c r="DC15" i="5"/>
  <c r="DB15" i="5"/>
  <c r="DA15" i="5"/>
  <c r="CZ15" i="5"/>
  <c r="CY15" i="5"/>
  <c r="CX15" i="5"/>
  <c r="CW15" i="5"/>
  <c r="CV15" i="5"/>
  <c r="CU15" i="5"/>
  <c r="CS15" i="5"/>
  <c r="CR15" i="5"/>
  <c r="BX15" i="5"/>
  <c r="CT15" i="5" s="1"/>
  <c r="BS15" i="5"/>
  <c r="BR15" i="5"/>
  <c r="BQ15" i="5"/>
  <c r="BP15" i="5"/>
  <c r="BO15" i="5"/>
  <c r="BN15" i="5"/>
  <c r="BM15" i="5"/>
  <c r="BL15" i="5"/>
  <c r="BK15" i="5"/>
  <c r="BJ15" i="5"/>
  <c r="BI15" i="5"/>
  <c r="BH15" i="5"/>
  <c r="BG15" i="5"/>
  <c r="BF15" i="5"/>
  <c r="BE15" i="5"/>
  <c r="BD15" i="5"/>
  <c r="BC15" i="5"/>
  <c r="BA15" i="5"/>
  <c r="AZ15" i="5"/>
  <c r="AF15" i="5"/>
  <c r="G15" i="5"/>
  <c r="DK14" i="5"/>
  <c r="DJ14" i="5"/>
  <c r="DI14" i="5"/>
  <c r="DH14" i="5"/>
  <c r="DG14" i="5"/>
  <c r="DF14" i="5"/>
  <c r="DE14" i="5"/>
  <c r="DD14" i="5"/>
  <c r="DC14" i="5"/>
  <c r="DB14" i="5"/>
  <c r="DA14" i="5"/>
  <c r="CZ14" i="5"/>
  <c r="CY14" i="5"/>
  <c r="CX14" i="5"/>
  <c r="CW14" i="5"/>
  <c r="CV14" i="5"/>
  <c r="CU14" i="5"/>
  <c r="CT14" i="5"/>
  <c r="CS14" i="5"/>
  <c r="CR14" i="5"/>
  <c r="BU14" i="5"/>
  <c r="BT14" i="5" s="1"/>
  <c r="CP14" i="5" s="1"/>
  <c r="BS14" i="5"/>
  <c r="BR14" i="5"/>
  <c r="BQ14" i="5"/>
  <c r="BP14" i="5"/>
  <c r="BO14" i="5"/>
  <c r="BN14" i="5"/>
  <c r="BM14" i="5"/>
  <c r="BL14" i="5"/>
  <c r="BK14" i="5"/>
  <c r="BJ14" i="5"/>
  <c r="BI14" i="5"/>
  <c r="BH14" i="5"/>
  <c r="BG14" i="5"/>
  <c r="BF14" i="5"/>
  <c r="BE14" i="5"/>
  <c r="BD14" i="5"/>
  <c r="BC14" i="5"/>
  <c r="BB14" i="5"/>
  <c r="BA14" i="5"/>
  <c r="AZ14" i="5"/>
  <c r="AC14" i="5"/>
  <c r="G14" i="5"/>
  <c r="DK13" i="5"/>
  <c r="DJ13" i="5"/>
  <c r="DI13" i="5"/>
  <c r="DH13" i="5"/>
  <c r="DG13" i="5"/>
  <c r="DF13" i="5"/>
  <c r="DE13" i="5"/>
  <c r="DD13" i="5"/>
  <c r="DC13" i="5"/>
  <c r="DB13" i="5"/>
  <c r="DA13" i="5"/>
  <c r="CZ13" i="5"/>
  <c r="CY13" i="5"/>
  <c r="CX13" i="5"/>
  <c r="CW13" i="5"/>
  <c r="CV13" i="5"/>
  <c r="CU13" i="5"/>
  <c r="CS13" i="5"/>
  <c r="CR13" i="5"/>
  <c r="BX13" i="5"/>
  <c r="BU13" i="5"/>
  <c r="BT13" i="5" s="1"/>
  <c r="CP13" i="5" s="1"/>
  <c r="BS13" i="5"/>
  <c r="BR13" i="5"/>
  <c r="BQ13" i="5"/>
  <c r="BP13" i="5"/>
  <c r="BO13" i="5"/>
  <c r="BN13" i="5"/>
  <c r="BM13" i="5"/>
  <c r="BL13" i="5"/>
  <c r="BK13" i="5"/>
  <c r="BJ13" i="5"/>
  <c r="BI13" i="5"/>
  <c r="BH13" i="5"/>
  <c r="BG13" i="5"/>
  <c r="BF13" i="5"/>
  <c r="BE13" i="5"/>
  <c r="BD13" i="5"/>
  <c r="BC13" i="5"/>
  <c r="BA13" i="5"/>
  <c r="AZ13" i="5"/>
  <c r="AF13" i="5"/>
  <c r="AC13" i="5"/>
  <c r="AB13" i="5" s="1"/>
  <c r="AX13" i="5" s="1"/>
  <c r="G13" i="5"/>
  <c r="DJ12" i="5"/>
  <c r="DI12" i="5"/>
  <c r="DH12" i="5"/>
  <c r="DG12" i="5"/>
  <c r="DF12" i="5"/>
  <c r="DE12" i="5"/>
  <c r="DD12" i="5"/>
  <c r="DC12" i="5"/>
  <c r="DB12" i="5"/>
  <c r="DA12" i="5"/>
  <c r="CZ12" i="5"/>
  <c r="CY12" i="5"/>
  <c r="CX12" i="5"/>
  <c r="CW12" i="5"/>
  <c r="CV12" i="5"/>
  <c r="CU12" i="5"/>
  <c r="CT12" i="5"/>
  <c r="CR12" i="5"/>
  <c r="CO12" i="5"/>
  <c r="DK12" i="5" s="1"/>
  <c r="BW12" i="5"/>
  <c r="CS12" i="5" s="1"/>
  <c r="BR12" i="5"/>
  <c r="BQ12" i="5"/>
  <c r="BP12" i="5"/>
  <c r="BO12" i="5"/>
  <c r="BN12" i="5"/>
  <c r="BM12" i="5"/>
  <c r="BL12" i="5"/>
  <c r="BK12" i="5"/>
  <c r="BJ12" i="5"/>
  <c r="BI12" i="5"/>
  <c r="BH12" i="5"/>
  <c r="BG12" i="5"/>
  <c r="BF12" i="5"/>
  <c r="BE12" i="5"/>
  <c r="BD12" i="5"/>
  <c r="BC12" i="5"/>
  <c r="BB12" i="5"/>
  <c r="AZ12" i="5"/>
  <c r="AW12" i="5"/>
  <c r="BS12" i="5" s="1"/>
  <c r="AE12" i="5"/>
  <c r="BA12" i="5" s="1"/>
  <c r="G12" i="5"/>
  <c r="DK11" i="5"/>
  <c r="DJ11" i="5"/>
  <c r="DI11" i="5"/>
  <c r="DH11" i="5"/>
  <c r="DG11" i="5"/>
  <c r="DF11" i="5"/>
  <c r="DE11" i="5"/>
  <c r="DD11" i="5"/>
  <c r="DC11" i="5"/>
  <c r="DB11" i="5"/>
  <c r="DA11" i="5"/>
  <c r="CZ11" i="5"/>
  <c r="CY11" i="5"/>
  <c r="CX11" i="5"/>
  <c r="CW11" i="5"/>
  <c r="CV11" i="5"/>
  <c r="CU11" i="5"/>
  <c r="CT11" i="5"/>
  <c r="CS11" i="5"/>
  <c r="CR11" i="5"/>
  <c r="BU11" i="5"/>
  <c r="BS11" i="5"/>
  <c r="BR11" i="5"/>
  <c r="BQ11" i="5"/>
  <c r="BP11" i="5"/>
  <c r="BO11" i="5"/>
  <c r="BN11" i="5"/>
  <c r="BM11" i="5"/>
  <c r="BL11" i="5"/>
  <c r="BK11" i="5"/>
  <c r="BJ11" i="5"/>
  <c r="BI11" i="5"/>
  <c r="BH11" i="5"/>
  <c r="BG11" i="5"/>
  <c r="BF11" i="5"/>
  <c r="BE11" i="5"/>
  <c r="BD11" i="5"/>
  <c r="BC11" i="5"/>
  <c r="BB11" i="5"/>
  <c r="BA11" i="5"/>
  <c r="AZ11" i="5"/>
  <c r="AC11" i="5"/>
  <c r="G11" i="5"/>
  <c r="DK10" i="5"/>
  <c r="DJ10" i="5"/>
  <c r="DI10" i="5"/>
  <c r="DH10" i="5"/>
  <c r="DG10" i="5"/>
  <c r="DF10" i="5"/>
  <c r="DE10" i="5"/>
  <c r="DD10" i="5"/>
  <c r="DC10" i="5"/>
  <c r="DB10" i="5"/>
  <c r="DA10" i="5"/>
  <c r="CZ10" i="5"/>
  <c r="CY10" i="5"/>
  <c r="CX10" i="5"/>
  <c r="CW10" i="5"/>
  <c r="CV10" i="5"/>
  <c r="CU10" i="5"/>
  <c r="CT10" i="5"/>
  <c r="CS10" i="5"/>
  <c r="CR10" i="5"/>
  <c r="BU10" i="5"/>
  <c r="BS10" i="5"/>
  <c r="BR10" i="5"/>
  <c r="BQ10" i="5"/>
  <c r="BP10" i="5"/>
  <c r="BO10" i="5"/>
  <c r="BN10" i="5"/>
  <c r="BM10" i="5"/>
  <c r="BL10" i="5"/>
  <c r="BK10" i="5"/>
  <c r="BJ10" i="5"/>
  <c r="BI10" i="5"/>
  <c r="BH10" i="5"/>
  <c r="BG10" i="5"/>
  <c r="BF10" i="5"/>
  <c r="BE10" i="5"/>
  <c r="BD10" i="5"/>
  <c r="BC10" i="5"/>
  <c r="BB10" i="5"/>
  <c r="AZ10" i="5"/>
  <c r="AE10" i="5"/>
  <c r="AC10" i="5" s="1"/>
  <c r="AB10" i="5" s="1"/>
  <c r="AX10" i="5" s="1"/>
  <c r="G10" i="5"/>
  <c r="DK9" i="5"/>
  <c r="DJ9" i="5"/>
  <c r="DI9" i="5"/>
  <c r="DH9" i="5"/>
  <c r="DG9" i="5"/>
  <c r="DF9" i="5"/>
  <c r="DE9" i="5"/>
  <c r="DD9" i="5"/>
  <c r="DC9" i="5"/>
  <c r="DB9" i="5"/>
  <c r="DA9" i="5"/>
  <c r="CZ9" i="5"/>
  <c r="CY9" i="5"/>
  <c r="CX9" i="5"/>
  <c r="CW9" i="5"/>
  <c r="CV9" i="5"/>
  <c r="CT9" i="5"/>
  <c r="CR9" i="5"/>
  <c r="BY9" i="5"/>
  <c r="BW9" i="5"/>
  <c r="BR9" i="5"/>
  <c r="BQ9" i="5"/>
  <c r="BP9" i="5"/>
  <c r="BO9" i="5"/>
  <c r="BN9" i="5"/>
  <c r="BM9" i="5"/>
  <c r="BL9" i="5"/>
  <c r="BK9" i="5"/>
  <c r="BJ9" i="5"/>
  <c r="BI9" i="5"/>
  <c r="BH9" i="5"/>
  <c r="BG9" i="5"/>
  <c r="BF9" i="5"/>
  <c r="BE9" i="5"/>
  <c r="BD9" i="5"/>
  <c r="BB9" i="5"/>
  <c r="AZ9" i="5"/>
  <c r="AW9" i="5"/>
  <c r="AW111" i="5" s="1"/>
  <c r="AG9" i="5"/>
  <c r="BC9" i="5" s="1"/>
  <c r="AE9" i="5"/>
  <c r="I9" i="5"/>
  <c r="G9" i="5" s="1"/>
  <c r="DK8" i="5"/>
  <c r="DJ8" i="5"/>
  <c r="DI8" i="5"/>
  <c r="DH8" i="5"/>
  <c r="DG8" i="5"/>
  <c r="DF8" i="5"/>
  <c r="DE8" i="5"/>
  <c r="DD8" i="5"/>
  <c r="DC8" i="5"/>
  <c r="DB8" i="5"/>
  <c r="DA8" i="5"/>
  <c r="CZ8" i="5"/>
  <c r="CY8" i="5"/>
  <c r="CX8" i="5"/>
  <c r="CW8" i="5"/>
  <c r="CV8" i="5"/>
  <c r="CU8" i="5"/>
  <c r="CT8" i="5"/>
  <c r="CR8" i="5"/>
  <c r="BW8" i="5"/>
  <c r="BU8" i="5" s="1"/>
  <c r="BS8" i="5"/>
  <c r="BR8" i="5"/>
  <c r="BQ8" i="5"/>
  <c r="BP8" i="5"/>
  <c r="BO8" i="5"/>
  <c r="BN8" i="5"/>
  <c r="BM8" i="5"/>
  <c r="BL8" i="5"/>
  <c r="BK8" i="5"/>
  <c r="BJ8" i="5"/>
  <c r="BI8" i="5"/>
  <c r="BH8" i="5"/>
  <c r="BG8" i="5"/>
  <c r="BF8" i="5"/>
  <c r="BE8" i="5"/>
  <c r="BD8" i="5"/>
  <c r="BC8" i="5"/>
  <c r="BB8" i="5"/>
  <c r="AZ8" i="5"/>
  <c r="AE8" i="5"/>
  <c r="AC8" i="5" s="1"/>
  <c r="I8" i="5"/>
  <c r="I22" i="5" s="1"/>
  <c r="I107" i="5" s="1"/>
  <c r="DK7" i="5"/>
  <c r="DJ7" i="5"/>
  <c r="DI7" i="5"/>
  <c r="DH7" i="5"/>
  <c r="DG7" i="5"/>
  <c r="DF7" i="5"/>
  <c r="DE7" i="5"/>
  <c r="DD7" i="5"/>
  <c r="DC7" i="5"/>
  <c r="DB7" i="5"/>
  <c r="DA7" i="5"/>
  <c r="CZ7" i="5"/>
  <c r="CY7" i="5"/>
  <c r="CX7" i="5"/>
  <c r="CW7" i="5"/>
  <c r="CV7" i="5"/>
  <c r="CU7" i="5"/>
  <c r="CT7" i="5"/>
  <c r="CS7" i="5"/>
  <c r="CR7" i="5"/>
  <c r="BU7" i="5"/>
  <c r="BS7" i="5"/>
  <c r="BR7" i="5"/>
  <c r="BQ7" i="5"/>
  <c r="BP7" i="5"/>
  <c r="BO7" i="5"/>
  <c r="BN7" i="5"/>
  <c r="BM7" i="5"/>
  <c r="BL7" i="5"/>
  <c r="BK7" i="5"/>
  <c r="BJ7" i="5"/>
  <c r="BI7" i="5"/>
  <c r="BH7" i="5"/>
  <c r="BG7" i="5"/>
  <c r="BF7" i="5"/>
  <c r="BE7" i="5"/>
  <c r="BD7" i="5"/>
  <c r="BC7" i="5"/>
  <c r="BB7" i="5"/>
  <c r="BA7" i="5"/>
  <c r="AZ7" i="5"/>
  <c r="AC7" i="5"/>
  <c r="G7" i="5"/>
  <c r="DK6" i="5"/>
  <c r="DJ6" i="5"/>
  <c r="DI6" i="5"/>
  <c r="DH6" i="5"/>
  <c r="DG6" i="5"/>
  <c r="DF6" i="5"/>
  <c r="DE6" i="5"/>
  <c r="DD6" i="5"/>
  <c r="DC6" i="5"/>
  <c r="DB6" i="5"/>
  <c r="DA6" i="5"/>
  <c r="CZ6" i="5"/>
  <c r="CY6" i="5"/>
  <c r="CX6" i="5"/>
  <c r="CW6" i="5"/>
  <c r="CV6" i="5"/>
  <c r="CU6" i="5"/>
  <c r="CT6" i="5"/>
  <c r="CS6" i="5"/>
  <c r="CR6" i="5"/>
  <c r="BU6" i="5"/>
  <c r="BS6" i="5"/>
  <c r="BR6" i="5"/>
  <c r="BQ6" i="5"/>
  <c r="BP6" i="5"/>
  <c r="BO6" i="5"/>
  <c r="BN6" i="5"/>
  <c r="BM6" i="5"/>
  <c r="BL6" i="5"/>
  <c r="BK6" i="5"/>
  <c r="BJ6" i="5"/>
  <c r="BI6" i="5"/>
  <c r="BH6" i="5"/>
  <c r="BG6" i="5"/>
  <c r="BF6" i="5"/>
  <c r="BE6" i="5"/>
  <c r="BD6" i="5"/>
  <c r="BC6" i="5"/>
  <c r="BB6" i="5"/>
  <c r="BA6" i="5"/>
  <c r="AZ6" i="5"/>
  <c r="AC6" i="5"/>
  <c r="G6" i="5"/>
  <c r="DJ5" i="5"/>
  <c r="DI5" i="5"/>
  <c r="DH5" i="5"/>
  <c r="DG5" i="5"/>
  <c r="DF5" i="5"/>
  <c r="DE5" i="5"/>
  <c r="DD5" i="5"/>
  <c r="DC5" i="5"/>
  <c r="DB5" i="5"/>
  <c r="DA5" i="5"/>
  <c r="CZ5" i="5"/>
  <c r="CY5" i="5"/>
  <c r="CX5" i="5"/>
  <c r="CW5" i="5"/>
  <c r="CV5" i="5"/>
  <c r="CU5" i="5"/>
  <c r="CT5" i="5"/>
  <c r="CR5" i="5"/>
  <c r="CO5" i="5"/>
  <c r="BW5" i="5"/>
  <c r="BR5" i="5"/>
  <c r="BQ5" i="5"/>
  <c r="BP5" i="5"/>
  <c r="BO5" i="5"/>
  <c r="BN5" i="5"/>
  <c r="BM5" i="5"/>
  <c r="BL5" i="5"/>
  <c r="BK5" i="5"/>
  <c r="BJ5" i="5"/>
  <c r="BI5" i="5"/>
  <c r="BH5" i="5"/>
  <c r="BG5" i="5"/>
  <c r="BF5" i="5"/>
  <c r="BE5" i="5"/>
  <c r="BD5" i="5"/>
  <c r="BC5" i="5"/>
  <c r="BB5" i="5"/>
  <c r="AZ5" i="5"/>
  <c r="AW5" i="5"/>
  <c r="BS5" i="5" s="1"/>
  <c r="AE5" i="5"/>
  <c r="G5" i="5"/>
  <c r="DJ4" i="5"/>
  <c r="DI4" i="5"/>
  <c r="DH4" i="5"/>
  <c r="DG4" i="5"/>
  <c r="DF4" i="5"/>
  <c r="DE4" i="5"/>
  <c r="DD4" i="5"/>
  <c r="DC4" i="5"/>
  <c r="DB4" i="5"/>
  <c r="DA4" i="5"/>
  <c r="CZ4" i="5"/>
  <c r="CY4" i="5"/>
  <c r="CX4" i="5"/>
  <c r="CW4" i="5"/>
  <c r="CV4" i="5"/>
  <c r="CU4" i="5"/>
  <c r="CT4" i="5"/>
  <c r="CR4" i="5"/>
  <c r="BW4" i="5"/>
  <c r="BR4" i="5"/>
  <c r="BQ4" i="5"/>
  <c r="BP4" i="5"/>
  <c r="BO4" i="5"/>
  <c r="BN4" i="5"/>
  <c r="BM4" i="5"/>
  <c r="BL4" i="5"/>
  <c r="BK4" i="5"/>
  <c r="BJ4" i="5"/>
  <c r="BI4" i="5"/>
  <c r="BH4" i="5"/>
  <c r="BG4" i="5"/>
  <c r="BF4" i="5"/>
  <c r="BE4" i="5"/>
  <c r="BD4" i="5"/>
  <c r="BC4" i="5"/>
  <c r="BB4" i="5"/>
  <c r="BA4" i="5"/>
  <c r="AZ4" i="5"/>
  <c r="AE4" i="5"/>
  <c r="AC4" i="5" s="1"/>
  <c r="AA4" i="5"/>
  <c r="AA113" i="5" s="1"/>
  <c r="CO117" i="4"/>
  <c r="CN117" i="4"/>
  <c r="CM117" i="4"/>
  <c r="CL117" i="4"/>
  <c r="CJ117" i="4"/>
  <c r="CI117" i="4"/>
  <c r="CH117" i="4"/>
  <c r="CG117" i="4"/>
  <c r="CF117" i="4"/>
  <c r="CE117" i="4"/>
  <c r="CD117" i="4"/>
  <c r="CB117" i="4"/>
  <c r="CA117" i="4"/>
  <c r="BZ117" i="4"/>
  <c r="BY117" i="4"/>
  <c r="AV117" i="4"/>
  <c r="AU117" i="4"/>
  <c r="AT117" i="4"/>
  <c r="AR117" i="4"/>
  <c r="AQ117" i="4"/>
  <c r="AP117" i="4"/>
  <c r="AO117" i="4"/>
  <c r="AN117" i="4"/>
  <c r="AM117" i="4"/>
  <c r="AL117" i="4"/>
  <c r="AK117" i="4"/>
  <c r="AJ117" i="4"/>
  <c r="AI117" i="4"/>
  <c r="AH117" i="4"/>
  <c r="AG117" i="4"/>
  <c r="Z117" i="4"/>
  <c r="Y117" i="4"/>
  <c r="W117" i="4"/>
  <c r="V117" i="4"/>
  <c r="U117" i="4"/>
  <c r="T117" i="4"/>
  <c r="S117" i="4"/>
  <c r="R117" i="4"/>
  <c r="Q117" i="4"/>
  <c r="P117" i="4"/>
  <c r="O117" i="4"/>
  <c r="N117" i="4"/>
  <c r="M117" i="4"/>
  <c r="L117" i="4"/>
  <c r="K117" i="4"/>
  <c r="J117" i="4"/>
  <c r="I117" i="4"/>
  <c r="CD116" i="4"/>
  <c r="Q116" i="4"/>
  <c r="Q118" i="4" s="1"/>
  <c r="DH115" i="4"/>
  <c r="CN115" i="4"/>
  <c r="CL115" i="4"/>
  <c r="CI115" i="4"/>
  <c r="CH115" i="4"/>
  <c r="CB115" i="4"/>
  <c r="BY115" i="4"/>
  <c r="BU115" i="4" s="1"/>
  <c r="AW115" i="4"/>
  <c r="AT115" i="4"/>
  <c r="AS115" i="4"/>
  <c r="AR115" i="4"/>
  <c r="AQ115" i="4"/>
  <c r="AP115" i="4"/>
  <c r="AO115" i="4"/>
  <c r="AN115" i="4"/>
  <c r="AM115" i="4"/>
  <c r="AL115" i="4"/>
  <c r="AK115" i="4"/>
  <c r="AJ115" i="4"/>
  <c r="AI115" i="4"/>
  <c r="AH115" i="4"/>
  <c r="AG115" i="4"/>
  <c r="AF115" i="4"/>
  <c r="AE115" i="4"/>
  <c r="AD115" i="4"/>
  <c r="AA115" i="4"/>
  <c r="Z115" i="4"/>
  <c r="Y115" i="4"/>
  <c r="U115" i="4"/>
  <c r="N115" i="4"/>
  <c r="K115" i="4"/>
  <c r="CN114" i="4"/>
  <c r="CM114" i="4"/>
  <c r="CL114" i="4"/>
  <c r="CK114" i="4"/>
  <c r="CI114" i="4"/>
  <c r="CH114" i="4"/>
  <c r="CG114" i="4"/>
  <c r="CF114" i="4"/>
  <c r="CE114" i="4"/>
  <c r="CD114" i="4"/>
  <c r="CB114" i="4"/>
  <c r="CA114" i="4"/>
  <c r="BZ114" i="4"/>
  <c r="BY114" i="4"/>
  <c r="BX114" i="4"/>
  <c r="BV114" i="4"/>
  <c r="AV114" i="4"/>
  <c r="AU114" i="4"/>
  <c r="AT114" i="4"/>
  <c r="AS114" i="4"/>
  <c r="AQ114" i="4"/>
  <c r="AP114" i="4"/>
  <c r="AO114" i="4"/>
  <c r="AN114" i="4"/>
  <c r="AM114" i="4"/>
  <c r="AL114" i="4"/>
  <c r="AK114" i="4"/>
  <c r="AJ114" i="4"/>
  <c r="AI114" i="4"/>
  <c r="AH114" i="4"/>
  <c r="AG114" i="4"/>
  <c r="AF114" i="4"/>
  <c r="AD114" i="4"/>
  <c r="Z114" i="4"/>
  <c r="Y114" i="4"/>
  <c r="W114" i="4"/>
  <c r="V114" i="4"/>
  <c r="U114" i="4"/>
  <c r="T114" i="4"/>
  <c r="R114" i="4"/>
  <c r="Q114" i="4"/>
  <c r="P114" i="4"/>
  <c r="O114" i="4"/>
  <c r="N114" i="4"/>
  <c r="M114" i="4"/>
  <c r="L114" i="4"/>
  <c r="K114" i="4"/>
  <c r="J114" i="4"/>
  <c r="I114" i="4"/>
  <c r="H114" i="4"/>
  <c r="CN113" i="4"/>
  <c r="CM113" i="4"/>
  <c r="CL113" i="4"/>
  <c r="CK113" i="4"/>
  <c r="CI113" i="4"/>
  <c r="CH113" i="4"/>
  <c r="CG113" i="4"/>
  <c r="CF113" i="4"/>
  <c r="CE113" i="4"/>
  <c r="CD113" i="4"/>
  <c r="CB113" i="4"/>
  <c r="CA113" i="4"/>
  <c r="BZ113" i="4"/>
  <c r="BY113" i="4"/>
  <c r="BV113" i="4"/>
  <c r="AV113" i="4"/>
  <c r="AU113" i="4"/>
  <c r="AU116" i="4" s="1"/>
  <c r="AU118" i="4" s="1"/>
  <c r="AT113" i="4"/>
  <c r="AS113" i="4"/>
  <c r="AQ113" i="4"/>
  <c r="AP113" i="4"/>
  <c r="AO113" i="4"/>
  <c r="AN113" i="4"/>
  <c r="AM113" i="4"/>
  <c r="AL113" i="4"/>
  <c r="AK113" i="4"/>
  <c r="AJ113" i="4"/>
  <c r="AI113" i="4"/>
  <c r="AH113" i="4"/>
  <c r="AG113" i="4"/>
  <c r="AD113" i="4"/>
  <c r="Z113" i="4"/>
  <c r="Y113" i="4"/>
  <c r="W113" i="4"/>
  <c r="V113" i="4"/>
  <c r="U113" i="4"/>
  <c r="T113" i="4"/>
  <c r="S113" i="4"/>
  <c r="R113" i="4"/>
  <c r="Q113" i="4"/>
  <c r="P113" i="4"/>
  <c r="O113" i="4"/>
  <c r="N113" i="4"/>
  <c r="M113" i="4"/>
  <c r="L113" i="4"/>
  <c r="K113" i="4"/>
  <c r="J113" i="4"/>
  <c r="H113" i="4"/>
  <c r="CN112" i="4"/>
  <c r="CM112" i="4"/>
  <c r="CL112" i="4"/>
  <c r="CK112" i="4"/>
  <c r="CI112" i="4"/>
  <c r="CH112" i="4"/>
  <c r="CF112" i="4"/>
  <c r="CE112" i="4"/>
  <c r="CD112" i="4"/>
  <c r="CB112" i="4"/>
  <c r="CA112" i="4"/>
  <c r="BZ112" i="4"/>
  <c r="BY112" i="4"/>
  <c r="BV112" i="4"/>
  <c r="AV112" i="4"/>
  <c r="AU112" i="4"/>
  <c r="AT112" i="4"/>
  <c r="AS112" i="4"/>
  <c r="AQ112" i="4"/>
  <c r="AP112" i="4"/>
  <c r="AN112" i="4"/>
  <c r="AM112" i="4"/>
  <c r="AL112" i="4"/>
  <c r="AK112" i="4"/>
  <c r="AJ112" i="4"/>
  <c r="AI112" i="4"/>
  <c r="AH112" i="4"/>
  <c r="AG112" i="4"/>
  <c r="AD112" i="4"/>
  <c r="AA112" i="4"/>
  <c r="Z112" i="4"/>
  <c r="Y112" i="4"/>
  <c r="X112" i="4"/>
  <c r="X116" i="4" s="1"/>
  <c r="X118" i="4" s="1"/>
  <c r="W112" i="4"/>
  <c r="V112" i="4"/>
  <c r="U112" i="4"/>
  <c r="T112" i="4"/>
  <c r="R112" i="4"/>
  <c r="Q112" i="4"/>
  <c r="P112" i="4"/>
  <c r="O112" i="4"/>
  <c r="N112" i="4"/>
  <c r="M112" i="4"/>
  <c r="L112" i="4"/>
  <c r="K112" i="4"/>
  <c r="J112" i="4"/>
  <c r="I112" i="4"/>
  <c r="H112" i="4"/>
  <c r="CO111" i="4"/>
  <c r="CN111" i="4"/>
  <c r="CM111" i="4"/>
  <c r="CL111" i="4"/>
  <c r="CK111" i="4"/>
  <c r="CI111" i="4"/>
  <c r="CH111" i="4"/>
  <c r="CG111" i="4"/>
  <c r="CF111" i="4"/>
  <c r="CE111" i="4"/>
  <c r="CD111" i="4"/>
  <c r="CB111" i="4"/>
  <c r="CA111" i="4"/>
  <c r="BZ111" i="4"/>
  <c r="BX111" i="4"/>
  <c r="BV111" i="4"/>
  <c r="AV111" i="4"/>
  <c r="AU111" i="4"/>
  <c r="AT111" i="4"/>
  <c r="AS111" i="4"/>
  <c r="AQ111" i="4"/>
  <c r="AP111" i="4"/>
  <c r="AO111" i="4"/>
  <c r="AN111" i="4"/>
  <c r="AM111" i="4"/>
  <c r="AL111" i="4"/>
  <c r="AK111" i="4"/>
  <c r="AJ111" i="4"/>
  <c r="AI111" i="4"/>
  <c r="AH111" i="4"/>
  <c r="AF111" i="4"/>
  <c r="AD111" i="4"/>
  <c r="AA111" i="4"/>
  <c r="Z111" i="4"/>
  <c r="Y111" i="4"/>
  <c r="W111" i="4"/>
  <c r="V111" i="4"/>
  <c r="U111" i="4"/>
  <c r="T111" i="4"/>
  <c r="S111" i="4"/>
  <c r="R111" i="4"/>
  <c r="Q111" i="4"/>
  <c r="P111" i="4"/>
  <c r="O111" i="4"/>
  <c r="N111" i="4"/>
  <c r="M111" i="4"/>
  <c r="L111" i="4"/>
  <c r="K111" i="4"/>
  <c r="J111" i="4"/>
  <c r="H111" i="4"/>
  <c r="CR110" i="4"/>
  <c r="CN110" i="4"/>
  <c r="CM110" i="4"/>
  <c r="CL110" i="4"/>
  <c r="CK110" i="4"/>
  <c r="CI110" i="4"/>
  <c r="CH110" i="4"/>
  <c r="CG110" i="4"/>
  <c r="CF110" i="4"/>
  <c r="CE110" i="4"/>
  <c r="CD110" i="4"/>
  <c r="CB110" i="4"/>
  <c r="CA110" i="4"/>
  <c r="CA116" i="4" s="1"/>
  <c r="CA118" i="4" s="1"/>
  <c r="BZ110" i="4"/>
  <c r="BY110" i="4"/>
  <c r="BX110" i="4"/>
  <c r="BV110" i="4"/>
  <c r="AV110" i="4"/>
  <c r="AU110" i="4"/>
  <c r="AT110" i="4"/>
  <c r="AS110" i="4"/>
  <c r="AQ110" i="4"/>
  <c r="AO110" i="4"/>
  <c r="AN110" i="4"/>
  <c r="AM110" i="4"/>
  <c r="AL110" i="4"/>
  <c r="AK110" i="4"/>
  <c r="AJ110" i="4"/>
  <c r="AI110" i="4"/>
  <c r="AH110" i="4"/>
  <c r="AF110" i="4"/>
  <c r="AE110" i="4"/>
  <c r="AD110" i="4"/>
  <c r="Z110" i="4"/>
  <c r="Y110" i="4"/>
  <c r="W110" i="4"/>
  <c r="V110" i="4"/>
  <c r="U110" i="4"/>
  <c r="T110" i="4"/>
  <c r="S110" i="4"/>
  <c r="R110" i="4"/>
  <c r="Q110" i="4"/>
  <c r="P110" i="4"/>
  <c r="O110" i="4"/>
  <c r="N110" i="4"/>
  <c r="M110" i="4"/>
  <c r="L110" i="4"/>
  <c r="K110" i="4"/>
  <c r="J110" i="4"/>
  <c r="I110" i="4"/>
  <c r="H110" i="4"/>
  <c r="DC109" i="4"/>
  <c r="CN109" i="4"/>
  <c r="CM109" i="4"/>
  <c r="CM116" i="4" s="1"/>
  <c r="CL109" i="4"/>
  <c r="CL116" i="4" s="1"/>
  <c r="CL118" i="4" s="1"/>
  <c r="CK109" i="4"/>
  <c r="CI109" i="4"/>
  <c r="CI116" i="4" s="1"/>
  <c r="CI118" i="4" s="1"/>
  <c r="CH109" i="4"/>
  <c r="CH116" i="4" s="1"/>
  <c r="CH118" i="4" s="1"/>
  <c r="CG109" i="4"/>
  <c r="CF109" i="4"/>
  <c r="CE109" i="4"/>
  <c r="CD109" i="4"/>
  <c r="CB109" i="4"/>
  <c r="CB116" i="4" s="1"/>
  <c r="CB118" i="4" s="1"/>
  <c r="CA109" i="4"/>
  <c r="BZ109" i="4"/>
  <c r="BZ116" i="4" s="1"/>
  <c r="BZ118" i="4" s="1"/>
  <c r="BY109" i="4"/>
  <c r="BX109" i="4"/>
  <c r="BW109" i="4"/>
  <c r="BV109" i="4"/>
  <c r="BQ109" i="4"/>
  <c r="BG109" i="4"/>
  <c r="AV109" i="4"/>
  <c r="AU109" i="4"/>
  <c r="AT109" i="4"/>
  <c r="AT116" i="4" s="1"/>
  <c r="AT118" i="4" s="1"/>
  <c r="AS109" i="4"/>
  <c r="AS116" i="4" s="1"/>
  <c r="AQ109" i="4"/>
  <c r="AP109" i="4"/>
  <c r="AO109" i="4"/>
  <c r="AN109" i="4"/>
  <c r="AN116" i="4" s="1"/>
  <c r="AN118" i="4" s="1"/>
  <c r="AM109" i="4"/>
  <c r="AL109" i="4"/>
  <c r="AK109" i="4"/>
  <c r="AK116" i="4" s="1"/>
  <c r="AJ109" i="4"/>
  <c r="AI109" i="4"/>
  <c r="AH109" i="4"/>
  <c r="AG109" i="4"/>
  <c r="AF109" i="4"/>
  <c r="AE109" i="4"/>
  <c r="AD109" i="4"/>
  <c r="AD116" i="4" s="1"/>
  <c r="AA109" i="4"/>
  <c r="Z109" i="4"/>
  <c r="Y109" i="4"/>
  <c r="W109" i="4"/>
  <c r="W116" i="4" s="1"/>
  <c r="W118" i="4" s="1"/>
  <c r="V109" i="4"/>
  <c r="V116" i="4" s="1"/>
  <c r="V118" i="4" s="1"/>
  <c r="U109" i="4"/>
  <c r="U116" i="4" s="1"/>
  <c r="U118" i="4" s="1"/>
  <c r="T109" i="4"/>
  <c r="S109" i="4"/>
  <c r="R109" i="4"/>
  <c r="Q109" i="4"/>
  <c r="P109" i="4"/>
  <c r="P116" i="4" s="1"/>
  <c r="P118" i="4" s="1"/>
  <c r="O109" i="4"/>
  <c r="O116" i="4" s="1"/>
  <c r="O118" i="4" s="1"/>
  <c r="N109" i="4"/>
  <c r="N116" i="4" s="1"/>
  <c r="N118" i="4" s="1"/>
  <c r="M109" i="4"/>
  <c r="M116" i="4" s="1"/>
  <c r="M118" i="4" s="1"/>
  <c r="L109" i="4"/>
  <c r="K109" i="4"/>
  <c r="J109" i="4"/>
  <c r="I109" i="4"/>
  <c r="H109" i="4"/>
  <c r="H116" i="4" s="1"/>
  <c r="H118" i="4" s="1"/>
  <c r="AI107" i="4"/>
  <c r="CN105" i="4"/>
  <c r="CM105" i="4"/>
  <c r="CK105" i="4"/>
  <c r="CI105" i="4"/>
  <c r="CH105" i="4"/>
  <c r="CG105" i="4"/>
  <c r="CF105" i="4"/>
  <c r="CE105" i="4"/>
  <c r="CD105" i="4"/>
  <c r="CC105" i="4"/>
  <c r="CB105" i="4"/>
  <c r="CA105" i="4"/>
  <c r="BZ105" i="4"/>
  <c r="BY105" i="4"/>
  <c r="BV105" i="4"/>
  <c r="AT105" i="4"/>
  <c r="AS105" i="4"/>
  <c r="AQ105" i="4"/>
  <c r="AO105" i="4"/>
  <c r="AN105" i="4"/>
  <c r="AM105" i="4"/>
  <c r="AL105" i="4"/>
  <c r="AK105" i="4"/>
  <c r="AJ105" i="4"/>
  <c r="AI105" i="4"/>
  <c r="AH105" i="4"/>
  <c r="AF105" i="4"/>
  <c r="AD105" i="4"/>
  <c r="Z105" i="4"/>
  <c r="Y105" i="4"/>
  <c r="X105" i="4"/>
  <c r="W105" i="4"/>
  <c r="V105" i="4"/>
  <c r="U105" i="4"/>
  <c r="T105" i="4"/>
  <c r="S105" i="4"/>
  <c r="R105" i="4"/>
  <c r="Q105" i="4"/>
  <c r="P105" i="4"/>
  <c r="O105" i="4"/>
  <c r="N105" i="4"/>
  <c r="N107" i="4" s="1"/>
  <c r="N119" i="4" s="1"/>
  <c r="M105" i="4"/>
  <c r="L105" i="4"/>
  <c r="K105" i="4"/>
  <c r="J105" i="4"/>
  <c r="I105" i="4"/>
  <c r="H105" i="4"/>
  <c r="DK104" i="4"/>
  <c r="DJ104" i="4"/>
  <c r="DI104" i="4"/>
  <c r="DH104" i="4"/>
  <c r="DG104" i="4"/>
  <c r="DF104" i="4"/>
  <c r="DE104" i="4"/>
  <c r="DD104" i="4"/>
  <c r="DC104" i="4"/>
  <c r="DB104" i="4"/>
  <c r="DA104" i="4"/>
  <c r="CZ104" i="4"/>
  <c r="CY104" i="4"/>
  <c r="CX104" i="4"/>
  <c r="CW104" i="4"/>
  <c r="CV104" i="4"/>
  <c r="CU104" i="4"/>
  <c r="CT104" i="4"/>
  <c r="CS104" i="4"/>
  <c r="CR104" i="4"/>
  <c r="CJ104" i="4"/>
  <c r="BS104" i="4"/>
  <c r="BR104" i="4"/>
  <c r="BQ104" i="4"/>
  <c r="BP104" i="4"/>
  <c r="BO104" i="4"/>
  <c r="BN104" i="4"/>
  <c r="BM104" i="4"/>
  <c r="BL104" i="4"/>
  <c r="BK104" i="4"/>
  <c r="BJ104" i="4"/>
  <c r="BI104" i="4"/>
  <c r="BH104" i="4"/>
  <c r="BG104" i="4"/>
  <c r="BF104" i="4"/>
  <c r="BE104" i="4"/>
  <c r="BD104" i="4"/>
  <c r="BC104" i="4"/>
  <c r="BB104" i="4"/>
  <c r="BA104" i="4"/>
  <c r="AZ104" i="4"/>
  <c r="AR104" i="4"/>
  <c r="AR111" i="4" s="1"/>
  <c r="G104" i="4"/>
  <c r="DM104" i="4" s="1"/>
  <c r="DM103" i="4"/>
  <c r="DK103" i="4"/>
  <c r="DJ103" i="4"/>
  <c r="DI103" i="4"/>
  <c r="DH103" i="4"/>
  <c r="DG103" i="4"/>
  <c r="DE103" i="4"/>
  <c r="DD103" i="4"/>
  <c r="DC103" i="4"/>
  <c r="DB103" i="4"/>
  <c r="DA103" i="4"/>
  <c r="CZ103" i="4"/>
  <c r="CY103" i="4"/>
  <c r="CX103" i="4"/>
  <c r="CW103" i="4"/>
  <c r="CV103" i="4"/>
  <c r="CU103" i="4"/>
  <c r="CT103" i="4"/>
  <c r="CS103" i="4"/>
  <c r="CR103" i="4"/>
  <c r="CJ103" i="4"/>
  <c r="CJ113" i="4" s="1"/>
  <c r="BU103" i="4"/>
  <c r="BT103" i="4" s="1"/>
  <c r="CP103" i="4" s="1"/>
  <c r="BS103" i="4"/>
  <c r="BR103" i="4"/>
  <c r="BQ103" i="4"/>
  <c r="BP103" i="4"/>
  <c r="BO103" i="4"/>
  <c r="BM103" i="4"/>
  <c r="BL103" i="4"/>
  <c r="BK103" i="4"/>
  <c r="BJ103" i="4"/>
  <c r="BI103" i="4"/>
  <c r="BH103" i="4"/>
  <c r="BG103" i="4"/>
  <c r="BF103" i="4"/>
  <c r="BE103" i="4"/>
  <c r="BD103" i="4"/>
  <c r="BC103" i="4"/>
  <c r="BB103" i="4"/>
  <c r="BA103" i="4"/>
  <c r="AZ103" i="4"/>
  <c r="AR103" i="4"/>
  <c r="G103" i="4"/>
  <c r="DM102" i="4"/>
  <c r="DK102" i="4"/>
  <c r="DJ102" i="4"/>
  <c r="DI102" i="4"/>
  <c r="DH102" i="4"/>
  <c r="DG102" i="4"/>
  <c r="DF102" i="4"/>
  <c r="DE102" i="4"/>
  <c r="DD102" i="4"/>
  <c r="DC102" i="4"/>
  <c r="DB102" i="4"/>
  <c r="DA102" i="4"/>
  <c r="CZ102" i="4"/>
  <c r="CY102" i="4"/>
  <c r="CX102" i="4"/>
  <c r="CW102" i="4"/>
  <c r="CV102" i="4"/>
  <c r="CU102" i="4"/>
  <c r="CT102" i="4"/>
  <c r="CS102" i="4"/>
  <c r="CR102" i="4"/>
  <c r="CQ102" i="4" s="1"/>
  <c r="BU102" i="4"/>
  <c r="BT102" i="4"/>
  <c r="CP102" i="4" s="1"/>
  <c r="BS102" i="4"/>
  <c r="BR102" i="4"/>
  <c r="BQ102" i="4"/>
  <c r="BP102" i="4"/>
  <c r="BO102" i="4"/>
  <c r="BN102" i="4"/>
  <c r="BM102" i="4"/>
  <c r="BL102" i="4"/>
  <c r="BK102" i="4"/>
  <c r="BJ102" i="4"/>
  <c r="BI102" i="4"/>
  <c r="BH102" i="4"/>
  <c r="BG102" i="4"/>
  <c r="BF102" i="4"/>
  <c r="BE102" i="4"/>
  <c r="BD102" i="4"/>
  <c r="BC102" i="4"/>
  <c r="BB102" i="4"/>
  <c r="BA102" i="4"/>
  <c r="AZ102" i="4"/>
  <c r="AC102" i="4"/>
  <c r="AB102" i="4"/>
  <c r="AX102" i="4" s="1"/>
  <c r="G102" i="4"/>
  <c r="DM101" i="4"/>
  <c r="DK101" i="4"/>
  <c r="DJ101" i="4"/>
  <c r="DI101" i="4"/>
  <c r="DH101" i="4"/>
  <c r="DG101" i="4"/>
  <c r="DF101" i="4"/>
  <c r="DE101" i="4"/>
  <c r="DD101" i="4"/>
  <c r="DC101" i="4"/>
  <c r="DB101" i="4"/>
  <c r="DA101" i="4"/>
  <c r="CZ101" i="4"/>
  <c r="CY101" i="4"/>
  <c r="CX101" i="4"/>
  <c r="CW101" i="4"/>
  <c r="CV101" i="4"/>
  <c r="CU101" i="4"/>
  <c r="CT101" i="4"/>
  <c r="CS101" i="4"/>
  <c r="CR101" i="4"/>
  <c r="BU101" i="4"/>
  <c r="BT101" i="4" s="1"/>
  <c r="CP101" i="4" s="1"/>
  <c r="BS101" i="4"/>
  <c r="BR101" i="4"/>
  <c r="BQ101" i="4"/>
  <c r="BP101" i="4"/>
  <c r="BO101" i="4"/>
  <c r="BN101" i="4"/>
  <c r="BM101" i="4"/>
  <c r="BL101" i="4"/>
  <c r="BK101" i="4"/>
  <c r="BJ101" i="4"/>
  <c r="BI101" i="4"/>
  <c r="BH101" i="4"/>
  <c r="BG101" i="4"/>
  <c r="BF101" i="4"/>
  <c r="BE101" i="4"/>
  <c r="BD101" i="4"/>
  <c r="BC101" i="4"/>
  <c r="BB101" i="4"/>
  <c r="BA101" i="4"/>
  <c r="AZ101" i="4"/>
  <c r="AX101" i="4"/>
  <c r="AC101" i="4"/>
  <c r="AB101" i="4" s="1"/>
  <c r="G101" i="4"/>
  <c r="DK100" i="4"/>
  <c r="DJ100" i="4"/>
  <c r="DI100" i="4"/>
  <c r="DH100" i="4"/>
  <c r="DG100" i="4"/>
  <c r="DF100" i="4"/>
  <c r="DE100" i="4"/>
  <c r="DD100" i="4"/>
  <c r="DC100" i="4"/>
  <c r="DB100" i="4"/>
  <c r="DA100" i="4"/>
  <c r="CZ100" i="4"/>
  <c r="CY100" i="4"/>
  <c r="CX100" i="4"/>
  <c r="CW100" i="4"/>
  <c r="CW105" i="4" s="1"/>
  <c r="CV100" i="4"/>
  <c r="CU100" i="4"/>
  <c r="CT100" i="4"/>
  <c r="CR100" i="4"/>
  <c r="BW100" i="4"/>
  <c r="BS100" i="4"/>
  <c r="BR100" i="4"/>
  <c r="BQ100" i="4"/>
  <c r="BP100" i="4"/>
  <c r="BO100" i="4"/>
  <c r="BN100" i="4"/>
  <c r="BM100" i="4"/>
  <c r="BL100" i="4"/>
  <c r="BK100" i="4"/>
  <c r="BJ100" i="4"/>
  <c r="BI100" i="4"/>
  <c r="BH100" i="4"/>
  <c r="BG100" i="4"/>
  <c r="BF100" i="4"/>
  <c r="BE100" i="4"/>
  <c r="BD100" i="4"/>
  <c r="BC100" i="4"/>
  <c r="BB100" i="4"/>
  <c r="AZ100" i="4"/>
  <c r="AE100" i="4"/>
  <c r="G100" i="4"/>
  <c r="DM100" i="4" s="1"/>
  <c r="DM99" i="4"/>
  <c r="DK99" i="4"/>
  <c r="DJ99" i="4"/>
  <c r="DI99" i="4"/>
  <c r="DH99" i="4"/>
  <c r="DG99" i="4"/>
  <c r="DF99" i="4"/>
  <c r="DE99" i="4"/>
  <c r="DD99" i="4"/>
  <c r="DC99" i="4"/>
  <c r="DB99" i="4"/>
  <c r="DA99" i="4"/>
  <c r="CZ99" i="4"/>
  <c r="CY99" i="4"/>
  <c r="CX99" i="4"/>
  <c r="CW99" i="4"/>
  <c r="CV99" i="4"/>
  <c r="CU99" i="4"/>
  <c r="CT99" i="4"/>
  <c r="CR99" i="4"/>
  <c r="BW99" i="4"/>
  <c r="BU99" i="4" s="1"/>
  <c r="BT99" i="4"/>
  <c r="CP99" i="4" s="1"/>
  <c r="BS99" i="4"/>
  <c r="BR99" i="4"/>
  <c r="BQ99" i="4"/>
  <c r="BP99" i="4"/>
  <c r="BO99" i="4"/>
  <c r="BN99" i="4"/>
  <c r="BM99" i="4"/>
  <c r="BL99" i="4"/>
  <c r="BK99" i="4"/>
  <c r="BJ99" i="4"/>
  <c r="BI99" i="4"/>
  <c r="BH99" i="4"/>
  <c r="BG99" i="4"/>
  <c r="BF99" i="4"/>
  <c r="BE99" i="4"/>
  <c r="BD99" i="4"/>
  <c r="BC99" i="4"/>
  <c r="BB99" i="4"/>
  <c r="BA99" i="4"/>
  <c r="AZ99" i="4"/>
  <c r="AE99" i="4"/>
  <c r="AC99" i="4"/>
  <c r="AB99" i="4"/>
  <c r="AX99" i="4" s="1"/>
  <c r="G99" i="4"/>
  <c r="DK98" i="4"/>
  <c r="DI98" i="4"/>
  <c r="DI115" i="4" s="1"/>
  <c r="DH98" i="4"/>
  <c r="DG98" i="4"/>
  <c r="DF98" i="4"/>
  <c r="DE98" i="4"/>
  <c r="DE115" i="4" s="1"/>
  <c r="DD98" i="4"/>
  <c r="DC98" i="4"/>
  <c r="DB98" i="4"/>
  <c r="DA98" i="4"/>
  <c r="CZ98" i="4"/>
  <c r="CY98" i="4"/>
  <c r="CX98" i="4"/>
  <c r="CW98" i="4"/>
  <c r="CV98" i="4"/>
  <c r="CU98" i="4"/>
  <c r="CT98" i="4"/>
  <c r="CS98" i="4"/>
  <c r="CR98" i="4"/>
  <c r="CN98" i="4"/>
  <c r="DJ98" i="4" s="1"/>
  <c r="DJ115" i="4" s="1"/>
  <c r="CM98" i="4"/>
  <c r="CM115" i="4" s="1"/>
  <c r="BS98" i="4"/>
  <c r="BR98" i="4"/>
  <c r="BR115" i="4" s="1"/>
  <c r="BP98" i="4"/>
  <c r="BO98" i="4"/>
  <c r="BN98" i="4"/>
  <c r="BM98" i="4"/>
  <c r="BM115" i="4" s="1"/>
  <c r="BL98" i="4"/>
  <c r="BK98" i="4"/>
  <c r="BJ98" i="4"/>
  <c r="BI98" i="4"/>
  <c r="BH98" i="4"/>
  <c r="BG98" i="4"/>
  <c r="BF98" i="4"/>
  <c r="BE98" i="4"/>
  <c r="BD98" i="4"/>
  <c r="BC98" i="4"/>
  <c r="BC115" i="4" s="1"/>
  <c r="BB98" i="4"/>
  <c r="BA98" i="4"/>
  <c r="AZ98" i="4"/>
  <c r="AY98" i="4"/>
  <c r="AV98" i="4"/>
  <c r="AU98" i="4"/>
  <c r="AU115" i="4" s="1"/>
  <c r="AC98" i="4"/>
  <c r="AB98" i="4"/>
  <c r="AX98" i="4" s="1"/>
  <c r="Y98" i="4"/>
  <c r="BQ98" i="4" s="1"/>
  <c r="BQ115" i="4" s="1"/>
  <c r="G98" i="4"/>
  <c r="DK97" i="4"/>
  <c r="DJ97" i="4"/>
  <c r="DI97" i="4"/>
  <c r="DH97" i="4"/>
  <c r="DG97" i="4"/>
  <c r="DE97" i="4"/>
  <c r="DD97" i="4"/>
  <c r="DC97" i="4"/>
  <c r="DB97" i="4"/>
  <c r="DA97" i="4"/>
  <c r="CZ97" i="4"/>
  <c r="CY97" i="4"/>
  <c r="CX97" i="4"/>
  <c r="CW97" i="4"/>
  <c r="CV97" i="4"/>
  <c r="CU97" i="4"/>
  <c r="CT97" i="4"/>
  <c r="CS97" i="4"/>
  <c r="CR97" i="4"/>
  <c r="CJ97" i="4"/>
  <c r="CJ110" i="4" s="1"/>
  <c r="BW97" i="4"/>
  <c r="BW110" i="4" s="1"/>
  <c r="BS97" i="4"/>
  <c r="BR97" i="4"/>
  <c r="BQ97" i="4"/>
  <c r="BP97" i="4"/>
  <c r="BO97" i="4"/>
  <c r="BM97" i="4"/>
  <c r="BL97" i="4"/>
  <c r="BK97" i="4"/>
  <c r="BJ97" i="4"/>
  <c r="BI97" i="4"/>
  <c r="BH97" i="4"/>
  <c r="BG97" i="4"/>
  <c r="BF97" i="4"/>
  <c r="BE97" i="4"/>
  <c r="BD97" i="4"/>
  <c r="BC97" i="4"/>
  <c r="BB97" i="4"/>
  <c r="BA97" i="4"/>
  <c r="AZ97" i="4"/>
  <c r="AR97" i="4"/>
  <c r="AR110" i="4" s="1"/>
  <c r="AE97" i="4"/>
  <c r="G97" i="4"/>
  <c r="DM97" i="4" s="1"/>
  <c r="DM96" i="4"/>
  <c r="DK96" i="4"/>
  <c r="DJ96" i="4"/>
  <c r="DI96" i="4"/>
  <c r="DH96" i="4"/>
  <c r="DG96" i="4"/>
  <c r="DF96" i="4"/>
  <c r="DE96" i="4"/>
  <c r="DD96" i="4"/>
  <c r="DC96" i="4"/>
  <c r="DB96" i="4"/>
  <c r="DA96" i="4"/>
  <c r="CZ96" i="4"/>
  <c r="CY96" i="4"/>
  <c r="CX96" i="4"/>
  <c r="CW96" i="4"/>
  <c r="CV96" i="4"/>
  <c r="CU96" i="4"/>
  <c r="CT96" i="4"/>
  <c r="CS96" i="4"/>
  <c r="CS110" i="4" s="1"/>
  <c r="CR96" i="4"/>
  <c r="CQ96" i="4"/>
  <c r="DO96" i="4" s="1"/>
  <c r="CP96" i="4"/>
  <c r="BU96" i="4"/>
  <c r="BT96" i="4"/>
  <c r="BS96" i="4"/>
  <c r="BR96" i="4"/>
  <c r="BQ96" i="4"/>
  <c r="BP96" i="4"/>
  <c r="BO96" i="4"/>
  <c r="BN96" i="4"/>
  <c r="BM96" i="4"/>
  <c r="BL96" i="4"/>
  <c r="BK96" i="4"/>
  <c r="BJ96" i="4"/>
  <c r="BI96" i="4"/>
  <c r="BH96" i="4"/>
  <c r="BG96" i="4"/>
  <c r="BF96" i="4"/>
  <c r="BE96" i="4"/>
  <c r="BD96" i="4"/>
  <c r="BC96" i="4"/>
  <c r="BB96" i="4"/>
  <c r="BA96" i="4"/>
  <c r="AZ96" i="4"/>
  <c r="AY96" i="4"/>
  <c r="AX96" i="4"/>
  <c r="AC96" i="4"/>
  <c r="AB96" i="4"/>
  <c r="G96" i="4"/>
  <c r="DJ95" i="4"/>
  <c r="DI95" i="4"/>
  <c r="DH95" i="4"/>
  <c r="DG95" i="4"/>
  <c r="DF95" i="4"/>
  <c r="DE95" i="4"/>
  <c r="DD95" i="4"/>
  <c r="DC95" i="4"/>
  <c r="DB95" i="4"/>
  <c r="DA95" i="4"/>
  <c r="CZ95" i="4"/>
  <c r="CY95" i="4"/>
  <c r="CX95" i="4"/>
  <c r="CW95" i="4"/>
  <c r="CV95" i="4"/>
  <c r="CU95" i="4"/>
  <c r="CT95" i="4"/>
  <c r="CS95" i="4"/>
  <c r="CR95" i="4"/>
  <c r="CO95" i="4"/>
  <c r="BU95" i="4" s="1"/>
  <c r="BT95" i="4"/>
  <c r="CP95" i="4" s="1"/>
  <c r="BS95" i="4"/>
  <c r="BR95" i="4"/>
  <c r="BQ95" i="4"/>
  <c r="BP95" i="4"/>
  <c r="BO95" i="4"/>
  <c r="BN95" i="4"/>
  <c r="BM95" i="4"/>
  <c r="BL95" i="4"/>
  <c r="BK95" i="4"/>
  <c r="BJ95" i="4"/>
  <c r="BI95" i="4"/>
  <c r="BH95" i="4"/>
  <c r="BG95" i="4"/>
  <c r="BF95" i="4"/>
  <c r="BE95" i="4"/>
  <c r="BD95" i="4"/>
  <c r="BC95" i="4"/>
  <c r="BB95" i="4"/>
  <c r="BA95" i="4"/>
  <c r="AZ95" i="4"/>
  <c r="AW95" i="4"/>
  <c r="AC95" i="4"/>
  <c r="AB95" i="4"/>
  <c r="AX95" i="4" s="1"/>
  <c r="AA95" i="4"/>
  <c r="G95" i="4"/>
  <c r="DM95" i="4" s="1"/>
  <c r="DM94" i="4"/>
  <c r="DJ94" i="4"/>
  <c r="DI94" i="4"/>
  <c r="DH94" i="4"/>
  <c r="DG94" i="4"/>
  <c r="DF94" i="4"/>
  <c r="DE94" i="4"/>
  <c r="DD94" i="4"/>
  <c r="DC94" i="4"/>
  <c r="DB94" i="4"/>
  <c r="DA94" i="4"/>
  <c r="CZ94" i="4"/>
  <c r="CY94" i="4"/>
  <c r="CX94" i="4"/>
  <c r="CW94" i="4"/>
  <c r="CV94" i="4"/>
  <c r="CU94" i="4"/>
  <c r="CT94" i="4"/>
  <c r="CS94" i="4"/>
  <c r="CR94" i="4"/>
  <c r="CO94" i="4"/>
  <c r="BS94" i="4"/>
  <c r="BR94" i="4"/>
  <c r="BQ94" i="4"/>
  <c r="BP94" i="4"/>
  <c r="BO94" i="4"/>
  <c r="BN94" i="4"/>
  <c r="BM94" i="4"/>
  <c r="BK94" i="4"/>
  <c r="BJ94" i="4"/>
  <c r="BI94" i="4"/>
  <c r="BH94" i="4"/>
  <c r="BG94" i="4"/>
  <c r="BF94" i="4"/>
  <c r="BE94" i="4"/>
  <c r="BD94" i="4"/>
  <c r="BC94" i="4"/>
  <c r="BB94" i="4"/>
  <c r="BA94" i="4"/>
  <c r="AZ94" i="4"/>
  <c r="AW94" i="4"/>
  <c r="AP94" i="4"/>
  <c r="AP110" i="4" s="1"/>
  <c r="G94" i="4"/>
  <c r="DJ93" i="4"/>
  <c r="DI93" i="4"/>
  <c r="DH93" i="4"/>
  <c r="DG93" i="4"/>
  <c r="DF93" i="4"/>
  <c r="DE93" i="4"/>
  <c r="DD93" i="4"/>
  <c r="DC93" i="4"/>
  <c r="DB93" i="4"/>
  <c r="DA93" i="4"/>
  <c r="CZ93" i="4"/>
  <c r="CY93" i="4"/>
  <c r="CX93" i="4"/>
  <c r="CW93" i="4"/>
  <c r="CV93" i="4"/>
  <c r="CV105" i="4" s="1"/>
  <c r="CU93" i="4"/>
  <c r="CT93" i="4"/>
  <c r="CS93" i="4"/>
  <c r="CR93" i="4"/>
  <c r="BU93" i="4"/>
  <c r="BS93" i="4"/>
  <c r="BR93" i="4"/>
  <c r="BQ93" i="4"/>
  <c r="BP93" i="4"/>
  <c r="BO93" i="4"/>
  <c r="BN93" i="4"/>
  <c r="BM93" i="4"/>
  <c r="BL93" i="4"/>
  <c r="BK93" i="4"/>
  <c r="BJ93" i="4"/>
  <c r="BI93" i="4"/>
  <c r="BH93" i="4"/>
  <c r="BG93" i="4"/>
  <c r="BF93" i="4"/>
  <c r="BE93" i="4"/>
  <c r="BD93" i="4"/>
  <c r="BC93" i="4"/>
  <c r="BB93" i="4"/>
  <c r="BA93" i="4"/>
  <c r="AZ93" i="4"/>
  <c r="AC93" i="4"/>
  <c r="AA93" i="4"/>
  <c r="DJ92" i="4"/>
  <c r="DI92" i="4"/>
  <c r="DH92" i="4"/>
  <c r="DG92" i="4"/>
  <c r="DF92" i="4"/>
  <c r="DE92" i="4"/>
  <c r="DD92" i="4"/>
  <c r="DC92" i="4"/>
  <c r="DB92" i="4"/>
  <c r="DA92" i="4"/>
  <c r="DA110" i="4" s="1"/>
  <c r="CZ92" i="4"/>
  <c r="CY92" i="4"/>
  <c r="CX92" i="4"/>
  <c r="CW92" i="4"/>
  <c r="CV92" i="4"/>
  <c r="CU92" i="4"/>
  <c r="CT92" i="4"/>
  <c r="CS92" i="4"/>
  <c r="CR92" i="4"/>
  <c r="CO92" i="4"/>
  <c r="BR92" i="4"/>
  <c r="BQ92" i="4"/>
  <c r="BP92" i="4"/>
  <c r="BO92" i="4"/>
  <c r="BN92" i="4"/>
  <c r="BM92" i="4"/>
  <c r="BL92" i="4"/>
  <c r="BK92" i="4"/>
  <c r="BJ92" i="4"/>
  <c r="BI92" i="4"/>
  <c r="BH92" i="4"/>
  <c r="BG92" i="4"/>
  <c r="BF92" i="4"/>
  <c r="BE92" i="4"/>
  <c r="BD92" i="4"/>
  <c r="BC92" i="4"/>
  <c r="BB92" i="4"/>
  <c r="AY92" i="4" s="1"/>
  <c r="DN92" i="4" s="1"/>
  <c r="BA92" i="4"/>
  <c r="AZ92" i="4"/>
  <c r="AW92" i="4"/>
  <c r="BS92" i="4" s="1"/>
  <c r="AC92" i="4"/>
  <c r="G92" i="4"/>
  <c r="DM92" i="4" s="1"/>
  <c r="DK91" i="4"/>
  <c r="DJ91" i="4"/>
  <c r="DI91" i="4"/>
  <c r="DH91" i="4"/>
  <c r="DG91" i="4"/>
  <c r="DF91" i="4"/>
  <c r="DE91" i="4"/>
  <c r="DE110" i="4" s="1"/>
  <c r="DD91" i="4"/>
  <c r="DC91" i="4"/>
  <c r="DC110" i="4" s="1"/>
  <c r="DB91" i="4"/>
  <c r="DA91" i="4"/>
  <c r="CZ91" i="4"/>
  <c r="CY91" i="4"/>
  <c r="CX91" i="4"/>
  <c r="CW91" i="4"/>
  <c r="CV91" i="4"/>
  <c r="CU91" i="4"/>
  <c r="CU110" i="4" s="1"/>
  <c r="CT91" i="4"/>
  <c r="CS91" i="4"/>
  <c r="CR91" i="4"/>
  <c r="BU91" i="4"/>
  <c r="BS91" i="4"/>
  <c r="BS110" i="4" s="1"/>
  <c r="BR91" i="4"/>
  <c r="BQ91" i="4"/>
  <c r="BP91" i="4"/>
  <c r="BO91" i="4"/>
  <c r="BN91" i="4"/>
  <c r="BM91" i="4"/>
  <c r="BL91" i="4"/>
  <c r="BK91" i="4"/>
  <c r="BJ91" i="4"/>
  <c r="BI91" i="4"/>
  <c r="BH91" i="4"/>
  <c r="BG91" i="4"/>
  <c r="BF91" i="4"/>
  <c r="BF110" i="4" s="1"/>
  <c r="BE91" i="4"/>
  <c r="BD91" i="4"/>
  <c r="BB91" i="4"/>
  <c r="BA91" i="4"/>
  <c r="AZ91" i="4"/>
  <c r="AG91" i="4"/>
  <c r="AG110" i="4" s="1"/>
  <c r="G91" i="4"/>
  <c r="DM90" i="4"/>
  <c r="DJ90" i="4"/>
  <c r="DI90" i="4"/>
  <c r="DH90" i="4"/>
  <c r="DG90" i="4"/>
  <c r="DF90" i="4"/>
  <c r="DE90" i="4"/>
  <c r="DD90" i="4"/>
  <c r="DC90" i="4"/>
  <c r="DB90" i="4"/>
  <c r="DA90" i="4"/>
  <c r="CZ90" i="4"/>
  <c r="CY90" i="4"/>
  <c r="CY105" i="4" s="1"/>
  <c r="CX90" i="4"/>
  <c r="CW90" i="4"/>
  <c r="CV90" i="4"/>
  <c r="CU90" i="4"/>
  <c r="CS90" i="4"/>
  <c r="CR90" i="4"/>
  <c r="CO90" i="4"/>
  <c r="CO109" i="4" s="1"/>
  <c r="CJ90" i="4"/>
  <c r="BX90" i="4"/>
  <c r="BX105" i="4" s="1"/>
  <c r="BR90" i="4"/>
  <c r="BQ90" i="4"/>
  <c r="BP90" i="4"/>
  <c r="BO90" i="4"/>
  <c r="BM90" i="4"/>
  <c r="BL90" i="4"/>
  <c r="BL109" i="4" s="1"/>
  <c r="BK90" i="4"/>
  <c r="BJ90" i="4"/>
  <c r="BI90" i="4"/>
  <c r="BH90" i="4"/>
  <c r="BG90" i="4"/>
  <c r="BF90" i="4"/>
  <c r="BE90" i="4"/>
  <c r="BD90" i="4"/>
  <c r="BC90" i="4"/>
  <c r="BA90" i="4"/>
  <c r="AZ90" i="4"/>
  <c r="AW90" i="4"/>
  <c r="BS90" i="4" s="1"/>
  <c r="AR90" i="4"/>
  <c r="AF90" i="4"/>
  <c r="BB90" i="4" s="1"/>
  <c r="G90" i="4"/>
  <c r="DK89" i="4"/>
  <c r="DJ89" i="4"/>
  <c r="DI89" i="4"/>
  <c r="DH89" i="4"/>
  <c r="DH109" i="4" s="1"/>
  <c r="DG89" i="4"/>
  <c r="DF89" i="4"/>
  <c r="DF109" i="4" s="1"/>
  <c r="DE89" i="4"/>
  <c r="DD89" i="4"/>
  <c r="DC89" i="4"/>
  <c r="DB89" i="4"/>
  <c r="DA89" i="4"/>
  <c r="CZ89" i="4"/>
  <c r="CY89" i="4"/>
  <c r="CX89" i="4"/>
  <c r="CW89" i="4"/>
  <c r="CW109" i="4" s="1"/>
  <c r="CV89" i="4"/>
  <c r="CU89" i="4"/>
  <c r="CT89" i="4"/>
  <c r="CS89" i="4"/>
  <c r="CR89" i="4"/>
  <c r="BU89" i="4"/>
  <c r="BS89" i="4"/>
  <c r="BR89" i="4"/>
  <c r="BQ89" i="4"/>
  <c r="BP89" i="4"/>
  <c r="BP105" i="4" s="1"/>
  <c r="BO89" i="4"/>
  <c r="BN89" i="4"/>
  <c r="BM89" i="4"/>
  <c r="BM109" i="4" s="1"/>
  <c r="BL89" i="4"/>
  <c r="BK89" i="4"/>
  <c r="BJ89" i="4"/>
  <c r="BI89" i="4"/>
  <c r="BH89" i="4"/>
  <c r="BG89" i="4"/>
  <c r="BF89" i="4"/>
  <c r="BE89" i="4"/>
  <c r="BD89" i="4"/>
  <c r="BC89" i="4"/>
  <c r="BB89" i="4"/>
  <c r="BA89" i="4"/>
  <c r="AZ89" i="4"/>
  <c r="AC89" i="4"/>
  <c r="G89" i="4"/>
  <c r="CO88" i="4"/>
  <c r="CN88" i="4"/>
  <c r="CM88" i="4"/>
  <c r="CL88" i="4"/>
  <c r="CJ88" i="4"/>
  <c r="CI88" i="4"/>
  <c r="CH88" i="4"/>
  <c r="CG88" i="4"/>
  <c r="CF88" i="4"/>
  <c r="CE88" i="4"/>
  <c r="CD88" i="4"/>
  <c r="CC88" i="4"/>
  <c r="CB88" i="4"/>
  <c r="CA88" i="4"/>
  <c r="BZ88" i="4"/>
  <c r="BY88" i="4"/>
  <c r="AW88" i="4"/>
  <c r="AV88" i="4"/>
  <c r="AU88" i="4"/>
  <c r="AT88" i="4"/>
  <c r="AR88" i="4"/>
  <c r="AQ88" i="4"/>
  <c r="AP88" i="4"/>
  <c r="AO88" i="4"/>
  <c r="AN88" i="4"/>
  <c r="AM88" i="4"/>
  <c r="AL88" i="4"/>
  <c r="AK88" i="4"/>
  <c r="AJ88" i="4"/>
  <c r="AI88" i="4"/>
  <c r="AH88" i="4"/>
  <c r="AG88" i="4"/>
  <c r="Z88" i="4"/>
  <c r="Y88" i="4"/>
  <c r="X88" i="4"/>
  <c r="W88" i="4"/>
  <c r="V88" i="4"/>
  <c r="U88" i="4"/>
  <c r="T88" i="4"/>
  <c r="S88" i="4"/>
  <c r="R88" i="4"/>
  <c r="Q88" i="4"/>
  <c r="P88" i="4"/>
  <c r="O88" i="4"/>
  <c r="M88" i="4"/>
  <c r="L88" i="4"/>
  <c r="K88" i="4"/>
  <c r="J88" i="4"/>
  <c r="I88" i="4"/>
  <c r="H88" i="4"/>
  <c r="DK87" i="4"/>
  <c r="DJ87" i="4"/>
  <c r="DI87" i="4"/>
  <c r="DH87" i="4"/>
  <c r="DG87" i="4"/>
  <c r="DF87" i="4"/>
  <c r="DE87" i="4"/>
  <c r="DD87" i="4"/>
  <c r="DC87" i="4"/>
  <c r="DB87" i="4"/>
  <c r="DA87" i="4"/>
  <c r="CZ87" i="4"/>
  <c r="CY87" i="4"/>
  <c r="CX87" i="4"/>
  <c r="CW87" i="4"/>
  <c r="CV87" i="4"/>
  <c r="CU87" i="4"/>
  <c r="CS87" i="4"/>
  <c r="CR87" i="4"/>
  <c r="BX87" i="4"/>
  <c r="BS87" i="4"/>
  <c r="BR87" i="4"/>
  <c r="BQ87" i="4"/>
  <c r="BP87" i="4"/>
  <c r="BO87" i="4"/>
  <c r="BN87" i="4"/>
  <c r="BM87" i="4"/>
  <c r="BL87" i="4"/>
  <c r="BK87" i="4"/>
  <c r="BJ87" i="4"/>
  <c r="BI87" i="4"/>
  <c r="BH87" i="4"/>
  <c r="BG87" i="4"/>
  <c r="BF87" i="4"/>
  <c r="BE87" i="4"/>
  <c r="BD87" i="4"/>
  <c r="BC87" i="4"/>
  <c r="BA87" i="4"/>
  <c r="AZ87" i="4"/>
  <c r="AF87" i="4"/>
  <c r="AC87" i="4"/>
  <c r="G87" i="4"/>
  <c r="DM87" i="4" s="1"/>
  <c r="DK86" i="4"/>
  <c r="DJ86" i="4"/>
  <c r="DI86" i="4"/>
  <c r="DH86" i="4"/>
  <c r="DG86" i="4"/>
  <c r="DF86" i="4"/>
  <c r="DE86" i="4"/>
  <c r="DD86" i="4"/>
  <c r="DC86" i="4"/>
  <c r="DB86" i="4"/>
  <c r="DA86" i="4"/>
  <c r="CZ86" i="4"/>
  <c r="CY86" i="4"/>
  <c r="CX86" i="4"/>
  <c r="CW86" i="4"/>
  <c r="CV86" i="4"/>
  <c r="CU86" i="4"/>
  <c r="CT86" i="4"/>
  <c r="CR86" i="4"/>
  <c r="BW86" i="4"/>
  <c r="CS86" i="4" s="1"/>
  <c r="CQ86" i="4" s="1"/>
  <c r="BS86" i="4"/>
  <c r="BR86" i="4"/>
  <c r="BQ86" i="4"/>
  <c r="BP86" i="4"/>
  <c r="BO86" i="4"/>
  <c r="BN86" i="4"/>
  <c r="BM86" i="4"/>
  <c r="BL86" i="4"/>
  <c r="BK86" i="4"/>
  <c r="BJ86" i="4"/>
  <c r="BI86" i="4"/>
  <c r="BH86" i="4"/>
  <c r="BG86" i="4"/>
  <c r="BF86" i="4"/>
  <c r="BE86" i="4"/>
  <c r="BD86" i="4"/>
  <c r="BC86" i="4"/>
  <c r="BB86" i="4"/>
  <c r="AZ86" i="4"/>
  <c r="AE86" i="4"/>
  <c r="G86" i="4"/>
  <c r="DM86" i="4" s="1"/>
  <c r="DM85" i="4"/>
  <c r="DK85" i="4"/>
  <c r="DJ85" i="4"/>
  <c r="DI85" i="4"/>
  <c r="DH85" i="4"/>
  <c r="DG85" i="4"/>
  <c r="DF85" i="4"/>
  <c r="DE85" i="4"/>
  <c r="DD85" i="4"/>
  <c r="DC85" i="4"/>
  <c r="DB85" i="4"/>
  <c r="DB88" i="4" s="1"/>
  <c r="DA85" i="4"/>
  <c r="CZ85" i="4"/>
  <c r="CY85" i="4"/>
  <c r="CX85" i="4"/>
  <c r="CW85" i="4"/>
  <c r="CV85" i="4"/>
  <c r="CU85" i="4"/>
  <c r="CT85" i="4"/>
  <c r="CS85" i="4"/>
  <c r="CR85" i="4"/>
  <c r="BW85" i="4"/>
  <c r="BU85" i="4"/>
  <c r="BS85" i="4"/>
  <c r="BR85" i="4"/>
  <c r="BQ85" i="4"/>
  <c r="BP85" i="4"/>
  <c r="BO85" i="4"/>
  <c r="BN85" i="4"/>
  <c r="BM85" i="4"/>
  <c r="BL85" i="4"/>
  <c r="BK85" i="4"/>
  <c r="BJ85" i="4"/>
  <c r="BI85" i="4"/>
  <c r="BH85" i="4"/>
  <c r="BG85" i="4"/>
  <c r="BF85" i="4"/>
  <c r="BE85" i="4"/>
  <c r="BD85" i="4"/>
  <c r="BC85" i="4"/>
  <c r="BB85" i="4"/>
  <c r="BA85" i="4"/>
  <c r="AZ85" i="4"/>
  <c r="AY85" i="4" s="1"/>
  <c r="DN85" i="4" s="1"/>
  <c r="AE85" i="4"/>
  <c r="AC85" i="4" s="1"/>
  <c r="AB85" i="4"/>
  <c r="AX85" i="4" s="1"/>
  <c r="G85" i="4"/>
  <c r="DK84" i="4"/>
  <c r="DJ84" i="4"/>
  <c r="DI84" i="4"/>
  <c r="DH84" i="4"/>
  <c r="DF84" i="4"/>
  <c r="DE84" i="4"/>
  <c r="DD84" i="4"/>
  <c r="DC84" i="4"/>
  <c r="DB84" i="4"/>
  <c r="DA84" i="4"/>
  <c r="CZ84" i="4"/>
  <c r="CY84" i="4"/>
  <c r="CX84" i="4"/>
  <c r="CW84" i="4"/>
  <c r="CV84" i="4"/>
  <c r="CU84" i="4"/>
  <c r="CT84" i="4"/>
  <c r="CS84" i="4"/>
  <c r="CR84" i="4"/>
  <c r="CK84" i="4"/>
  <c r="BU84" i="4" s="1"/>
  <c r="BT84" i="4" s="1"/>
  <c r="CP84" i="4" s="1"/>
  <c r="BS84" i="4"/>
  <c r="BR84" i="4"/>
  <c r="BQ84" i="4"/>
  <c r="BP84" i="4"/>
  <c r="BO84" i="4"/>
  <c r="BN84" i="4"/>
  <c r="BM84" i="4"/>
  <c r="BL84" i="4"/>
  <c r="BK84" i="4"/>
  <c r="BJ84" i="4"/>
  <c r="BI84" i="4"/>
  <c r="BH84" i="4"/>
  <c r="BG84" i="4"/>
  <c r="BF84" i="4"/>
  <c r="AY84" i="4" s="1"/>
  <c r="BE84" i="4"/>
  <c r="BD84" i="4"/>
  <c r="BC84" i="4"/>
  <c r="BB84" i="4"/>
  <c r="BA84" i="4"/>
  <c r="AZ84" i="4"/>
  <c r="AX84" i="4"/>
  <c r="AS84" i="4"/>
  <c r="AC84" i="4" s="1"/>
  <c r="AB84" i="4" s="1"/>
  <c r="H84" i="4"/>
  <c r="H117" i="4" s="1"/>
  <c r="G84" i="4"/>
  <c r="DM84" i="4" s="1"/>
  <c r="DK83" i="4"/>
  <c r="DJ83" i="4"/>
  <c r="DI83" i="4"/>
  <c r="DH83" i="4"/>
  <c r="DF83" i="4"/>
  <c r="DE83" i="4"/>
  <c r="DD83" i="4"/>
  <c r="DC83" i="4"/>
  <c r="DB83" i="4"/>
  <c r="DA83" i="4"/>
  <c r="CZ83" i="4"/>
  <c r="CY83" i="4"/>
  <c r="CX83" i="4"/>
  <c r="CW83" i="4"/>
  <c r="CV83" i="4"/>
  <c r="CU83" i="4"/>
  <c r="CT83" i="4"/>
  <c r="CS83" i="4"/>
  <c r="CR83" i="4"/>
  <c r="CK83" i="4"/>
  <c r="DG83" i="4" s="1"/>
  <c r="BR83" i="4"/>
  <c r="BQ83" i="4"/>
  <c r="BP83" i="4"/>
  <c r="BN83" i="4"/>
  <c r="BM83" i="4"/>
  <c r="BL83" i="4"/>
  <c r="BK83" i="4"/>
  <c r="BJ83" i="4"/>
  <c r="BI83" i="4"/>
  <c r="BH83" i="4"/>
  <c r="BG83" i="4"/>
  <c r="BF83" i="4"/>
  <c r="BE83" i="4"/>
  <c r="BD83" i="4"/>
  <c r="BC83" i="4"/>
  <c r="BB83" i="4"/>
  <c r="BA83" i="4"/>
  <c r="AW83" i="4"/>
  <c r="AW117" i="4" s="1"/>
  <c r="AS83" i="4"/>
  <c r="AD83" i="4"/>
  <c r="AZ83" i="4" s="1"/>
  <c r="AA83" i="4"/>
  <c r="DM82" i="4"/>
  <c r="DK82" i="4"/>
  <c r="DJ82" i="4"/>
  <c r="DI82" i="4"/>
  <c r="DH82" i="4"/>
  <c r="DG82" i="4"/>
  <c r="DF82" i="4"/>
  <c r="DE82" i="4"/>
  <c r="DD82" i="4"/>
  <c r="DC82" i="4"/>
  <c r="DB82" i="4"/>
  <c r="DA82" i="4"/>
  <c r="CZ82" i="4"/>
  <c r="CY82" i="4"/>
  <c r="CX82" i="4"/>
  <c r="CW82" i="4"/>
  <c r="CW88" i="4" s="1"/>
  <c r="CV82" i="4"/>
  <c r="CU82" i="4"/>
  <c r="CT82" i="4"/>
  <c r="CR82" i="4"/>
  <c r="BW82" i="4"/>
  <c r="CS82" i="4" s="1"/>
  <c r="BU82" i="4"/>
  <c r="BT82" i="4" s="1"/>
  <c r="CP82" i="4" s="1"/>
  <c r="BS82" i="4"/>
  <c r="BR82" i="4"/>
  <c r="BQ82" i="4"/>
  <c r="BP82" i="4"/>
  <c r="BO82" i="4"/>
  <c r="BN82" i="4"/>
  <c r="BM82" i="4"/>
  <c r="BL82" i="4"/>
  <c r="BK82" i="4"/>
  <c r="BJ82" i="4"/>
  <c r="BI82" i="4"/>
  <c r="BH82" i="4"/>
  <c r="BG82" i="4"/>
  <c r="BF82" i="4"/>
  <c r="BE82" i="4"/>
  <c r="BD82" i="4"/>
  <c r="BC82" i="4"/>
  <c r="BB82" i="4"/>
  <c r="BA82" i="4"/>
  <c r="AZ82" i="4"/>
  <c r="AE82" i="4"/>
  <c r="AD82" i="4"/>
  <c r="AC82" i="4"/>
  <c r="AB82" i="4" s="1"/>
  <c r="AX82" i="4" s="1"/>
  <c r="G82" i="4"/>
  <c r="DM81" i="4"/>
  <c r="DK81" i="4"/>
  <c r="DJ81" i="4"/>
  <c r="DI81" i="4"/>
  <c r="DH81" i="4"/>
  <c r="DG81" i="4"/>
  <c r="DF81" i="4"/>
  <c r="DE81" i="4"/>
  <c r="DD81" i="4"/>
  <c r="DC81" i="4"/>
  <c r="DB81" i="4"/>
  <c r="DA81" i="4"/>
  <c r="CZ81" i="4"/>
  <c r="CY81" i="4"/>
  <c r="CX81" i="4"/>
  <c r="CW81" i="4"/>
  <c r="CV81" i="4"/>
  <c r="CU81" i="4"/>
  <c r="CT81" i="4"/>
  <c r="CR81" i="4"/>
  <c r="BW81" i="4"/>
  <c r="BS81" i="4"/>
  <c r="BR81" i="4"/>
  <c r="BQ81" i="4"/>
  <c r="BP81" i="4"/>
  <c r="BO81" i="4"/>
  <c r="BN81" i="4"/>
  <c r="BM81" i="4"/>
  <c r="BL81" i="4"/>
  <c r="BK81" i="4"/>
  <c r="BJ81" i="4"/>
  <c r="BI81" i="4"/>
  <c r="BH81" i="4"/>
  <c r="BG81" i="4"/>
  <c r="BF81" i="4"/>
  <c r="BE81" i="4"/>
  <c r="BD81" i="4"/>
  <c r="BC81" i="4"/>
  <c r="BB81" i="4"/>
  <c r="AZ81" i="4"/>
  <c r="AE81" i="4"/>
  <c r="AD81" i="4"/>
  <c r="G81" i="4"/>
  <c r="DM80" i="4"/>
  <c r="DK80" i="4"/>
  <c r="DJ80" i="4"/>
  <c r="DI80" i="4"/>
  <c r="DH80" i="4"/>
  <c r="DF80" i="4"/>
  <c r="DE80" i="4"/>
  <c r="DD80" i="4"/>
  <c r="DC80" i="4"/>
  <c r="DB80" i="4"/>
  <c r="DA80" i="4"/>
  <c r="CZ80" i="4"/>
  <c r="CY80" i="4"/>
  <c r="CX80" i="4"/>
  <c r="CW80" i="4"/>
  <c r="CV80" i="4"/>
  <c r="CU80" i="4"/>
  <c r="CT80" i="4"/>
  <c r="CS80" i="4"/>
  <c r="CR80" i="4"/>
  <c r="CK80" i="4"/>
  <c r="DG80" i="4" s="1"/>
  <c r="BU80" i="4"/>
  <c r="BS80" i="4"/>
  <c r="BR80" i="4"/>
  <c r="BQ80" i="4"/>
  <c r="BP80" i="4"/>
  <c r="BN80" i="4"/>
  <c r="BM80" i="4"/>
  <c r="BL80" i="4"/>
  <c r="BK80" i="4"/>
  <c r="BJ80" i="4"/>
  <c r="BI80" i="4"/>
  <c r="BH80" i="4"/>
  <c r="BG80" i="4"/>
  <c r="BF80" i="4"/>
  <c r="BE80" i="4"/>
  <c r="BD80" i="4"/>
  <c r="BC80" i="4"/>
  <c r="BB80" i="4"/>
  <c r="BA80" i="4"/>
  <c r="AZ80" i="4"/>
  <c r="AS80" i="4"/>
  <c r="G80" i="4"/>
  <c r="DM79" i="4"/>
  <c r="DK79" i="4"/>
  <c r="DJ79" i="4"/>
  <c r="DI79" i="4"/>
  <c r="DH79" i="4"/>
  <c r="DG79" i="4"/>
  <c r="DF79" i="4"/>
  <c r="DE79" i="4"/>
  <c r="DD79" i="4"/>
  <c r="DC79" i="4"/>
  <c r="DB79" i="4"/>
  <c r="DA79" i="4"/>
  <c r="CZ79" i="4"/>
  <c r="CY79" i="4"/>
  <c r="CX79" i="4"/>
  <c r="CW79" i="4"/>
  <c r="CV79" i="4"/>
  <c r="CU79" i="4"/>
  <c r="CT79" i="4"/>
  <c r="CR79" i="4"/>
  <c r="BW79" i="4"/>
  <c r="BU79" i="4" s="1"/>
  <c r="BT79" i="4" s="1"/>
  <c r="CP79" i="4" s="1"/>
  <c r="BS79" i="4"/>
  <c r="BR79" i="4"/>
  <c r="BQ79" i="4"/>
  <c r="BP79" i="4"/>
  <c r="BO79" i="4"/>
  <c r="BN79" i="4"/>
  <c r="BM79" i="4"/>
  <c r="BL79" i="4"/>
  <c r="BK79" i="4"/>
  <c r="BJ79" i="4"/>
  <c r="BI79" i="4"/>
  <c r="BH79" i="4"/>
  <c r="BG79" i="4"/>
  <c r="BF79" i="4"/>
  <c r="BE79" i="4"/>
  <c r="BD79" i="4"/>
  <c r="BC79" i="4"/>
  <c r="BB79" i="4"/>
  <c r="AZ79" i="4"/>
  <c r="AS79" i="4"/>
  <c r="AE79" i="4"/>
  <c r="AC79" i="4"/>
  <c r="AB79" i="4"/>
  <c r="AX79" i="4" s="1"/>
  <c r="G79" i="4"/>
  <c r="DK78" i="4"/>
  <c r="DJ78" i="4"/>
  <c r="DI78" i="4"/>
  <c r="DH78" i="4"/>
  <c r="DG78" i="4"/>
  <c r="DF78" i="4"/>
  <c r="DE78" i="4"/>
  <c r="DD78" i="4"/>
  <c r="DC78" i="4"/>
  <c r="DB78" i="4"/>
  <c r="DA78" i="4"/>
  <c r="CZ78" i="4"/>
  <c r="CY78" i="4"/>
  <c r="CX78" i="4"/>
  <c r="CW78" i="4"/>
  <c r="CV78" i="4"/>
  <c r="CU78" i="4"/>
  <c r="CT78" i="4"/>
  <c r="CS78" i="4"/>
  <c r="BV78" i="4"/>
  <c r="BU78" i="4" s="1"/>
  <c r="BS78" i="4"/>
  <c r="BR78" i="4"/>
  <c r="BQ78" i="4"/>
  <c r="BP78" i="4"/>
  <c r="BO78" i="4"/>
  <c r="BN78" i="4"/>
  <c r="BM78" i="4"/>
  <c r="BL78" i="4"/>
  <c r="BK78" i="4"/>
  <c r="BJ78" i="4"/>
  <c r="BI78" i="4"/>
  <c r="BH78" i="4"/>
  <c r="BG78" i="4"/>
  <c r="BF78" i="4"/>
  <c r="BE78" i="4"/>
  <c r="BD78" i="4"/>
  <c r="BC78" i="4"/>
  <c r="BB78" i="4"/>
  <c r="BA78" i="4"/>
  <c r="AZ78" i="4"/>
  <c r="AD78" i="4"/>
  <c r="AC78" i="4"/>
  <c r="G78" i="4"/>
  <c r="DM78" i="4" s="1"/>
  <c r="DO77" i="4"/>
  <c r="DM77" i="4"/>
  <c r="DK77" i="4"/>
  <c r="DJ77" i="4"/>
  <c r="DI77" i="4"/>
  <c r="DH77" i="4"/>
  <c r="DG77" i="4"/>
  <c r="DF77" i="4"/>
  <c r="DE77" i="4"/>
  <c r="DD77" i="4"/>
  <c r="DC77" i="4"/>
  <c r="DB77" i="4"/>
  <c r="DA77" i="4"/>
  <c r="CZ77" i="4"/>
  <c r="CY77" i="4"/>
  <c r="CX77" i="4"/>
  <c r="CW77" i="4"/>
  <c r="CV77" i="4"/>
  <c r="CU77" i="4"/>
  <c r="CT77" i="4"/>
  <c r="CS77" i="4"/>
  <c r="CR77" i="4"/>
  <c r="CQ77" i="4" s="1"/>
  <c r="BU77" i="4"/>
  <c r="BT77" i="4"/>
  <c r="CP77" i="4" s="1"/>
  <c r="BS77" i="4"/>
  <c r="BR77" i="4"/>
  <c r="BQ77" i="4"/>
  <c r="BP77" i="4"/>
  <c r="BO77" i="4"/>
  <c r="BN77" i="4"/>
  <c r="BM77" i="4"/>
  <c r="BL77" i="4"/>
  <c r="BK77" i="4"/>
  <c r="BJ77" i="4"/>
  <c r="BI77" i="4"/>
  <c r="BH77" i="4"/>
  <c r="BG77" i="4"/>
  <c r="BF77" i="4"/>
  <c r="BE77" i="4"/>
  <c r="BD77" i="4"/>
  <c r="BC77" i="4"/>
  <c r="BB77" i="4"/>
  <c r="BA77" i="4"/>
  <c r="AZ77" i="4"/>
  <c r="AC77" i="4"/>
  <c r="AB77" i="4"/>
  <c r="AX77" i="4" s="1"/>
  <c r="G77" i="4"/>
  <c r="DK76" i="4"/>
  <c r="DJ76" i="4"/>
  <c r="DI76" i="4"/>
  <c r="DH76" i="4"/>
  <c r="DF76" i="4"/>
  <c r="DE76" i="4"/>
  <c r="DD76" i="4"/>
  <c r="DC76" i="4"/>
  <c r="DB76" i="4"/>
  <c r="DA76" i="4"/>
  <c r="CZ76" i="4"/>
  <c r="CY76" i="4"/>
  <c r="CX76" i="4"/>
  <c r="CW76" i="4"/>
  <c r="CV76" i="4"/>
  <c r="CU76" i="4"/>
  <c r="CT76" i="4"/>
  <c r="CS76" i="4"/>
  <c r="CR76" i="4"/>
  <c r="CK76" i="4"/>
  <c r="DG76" i="4" s="1"/>
  <c r="BU76" i="4"/>
  <c r="BS76" i="4"/>
  <c r="BR76" i="4"/>
  <c r="BQ76" i="4"/>
  <c r="BP76" i="4"/>
  <c r="BN76" i="4"/>
  <c r="BM76" i="4"/>
  <c r="BL76" i="4"/>
  <c r="BK76" i="4"/>
  <c r="BJ76" i="4"/>
  <c r="BI76" i="4"/>
  <c r="BH76" i="4"/>
  <c r="BG76" i="4"/>
  <c r="BF76" i="4"/>
  <c r="BE76" i="4"/>
  <c r="BD76" i="4"/>
  <c r="BC76" i="4"/>
  <c r="BB76" i="4"/>
  <c r="BA76" i="4"/>
  <c r="AS76" i="4"/>
  <c r="AD76" i="4"/>
  <c r="G76" i="4"/>
  <c r="DK75" i="4"/>
  <c r="DJ75" i="4"/>
  <c r="DI75" i="4"/>
  <c r="DH75" i="4"/>
  <c r="DG75" i="4"/>
  <c r="DF75" i="4"/>
  <c r="DE75" i="4"/>
  <c r="DD75" i="4"/>
  <c r="DC75" i="4"/>
  <c r="DB75" i="4"/>
  <c r="DA75" i="4"/>
  <c r="CZ75" i="4"/>
  <c r="CY75" i="4"/>
  <c r="CX75" i="4"/>
  <c r="CW75" i="4"/>
  <c r="CV75" i="4"/>
  <c r="CU75" i="4"/>
  <c r="CT75" i="4"/>
  <c r="CS75" i="4"/>
  <c r="BV75" i="4"/>
  <c r="CR75" i="4" s="1"/>
  <c r="BS75" i="4"/>
  <c r="BR75" i="4"/>
  <c r="BQ75" i="4"/>
  <c r="BP75" i="4"/>
  <c r="BO75" i="4"/>
  <c r="BN75" i="4"/>
  <c r="BM75" i="4"/>
  <c r="BL75" i="4"/>
  <c r="BK75" i="4"/>
  <c r="BJ75" i="4"/>
  <c r="BI75" i="4"/>
  <c r="BH75" i="4"/>
  <c r="BG75" i="4"/>
  <c r="BG117" i="4" s="1"/>
  <c r="BF75" i="4"/>
  <c r="BE75" i="4"/>
  <c r="BD75" i="4"/>
  <c r="BC75" i="4"/>
  <c r="BB75" i="4"/>
  <c r="BA75" i="4"/>
  <c r="AD75" i="4"/>
  <c r="G75" i="4"/>
  <c r="DM75" i="4" s="1"/>
  <c r="DM74" i="4"/>
  <c r="DK74" i="4"/>
  <c r="DJ74" i="4"/>
  <c r="DI74" i="4"/>
  <c r="DH74" i="4"/>
  <c r="DG74" i="4"/>
  <c r="DF74" i="4"/>
  <c r="DE74" i="4"/>
  <c r="DD74" i="4"/>
  <c r="DC74" i="4"/>
  <c r="DB74" i="4"/>
  <c r="DA74" i="4"/>
  <c r="CZ74" i="4"/>
  <c r="CY74" i="4"/>
  <c r="CX74" i="4"/>
  <c r="CW74" i="4"/>
  <c r="CV74" i="4"/>
  <c r="CU74" i="4"/>
  <c r="CT74" i="4"/>
  <c r="CS74" i="4"/>
  <c r="BV74" i="4"/>
  <c r="BU74" i="4" s="1"/>
  <c r="BS74" i="4"/>
  <c r="BR74" i="4"/>
  <c r="BR88" i="4" s="1"/>
  <c r="BQ74" i="4"/>
  <c r="BP74" i="4"/>
  <c r="BO74" i="4"/>
  <c r="BN74" i="4"/>
  <c r="BM74" i="4"/>
  <c r="BL74" i="4"/>
  <c r="BK74" i="4"/>
  <c r="BJ74" i="4"/>
  <c r="BI74" i="4"/>
  <c r="BH74" i="4"/>
  <c r="BG74" i="4"/>
  <c r="BF74" i="4"/>
  <c r="BE74" i="4"/>
  <c r="BD74" i="4"/>
  <c r="BC74" i="4"/>
  <c r="BB74" i="4"/>
  <c r="BA74" i="4"/>
  <c r="AD74" i="4"/>
  <c r="G74" i="4"/>
  <c r="CN73" i="4"/>
  <c r="CM73" i="4"/>
  <c r="CK73" i="4"/>
  <c r="CI73" i="4"/>
  <c r="CH73" i="4"/>
  <c r="CG73" i="4"/>
  <c r="CF73" i="4"/>
  <c r="CE73" i="4"/>
  <c r="CD73" i="4"/>
  <c r="CC73" i="4"/>
  <c r="CB73" i="4"/>
  <c r="CA73" i="4"/>
  <c r="BZ73" i="4"/>
  <c r="BY73" i="4"/>
  <c r="BX73" i="4"/>
  <c r="BV73" i="4"/>
  <c r="BC73" i="4"/>
  <c r="AV73" i="4"/>
  <c r="AU73" i="4"/>
  <c r="AT73" i="4"/>
  <c r="AS73" i="4"/>
  <c r="AQ73" i="4"/>
  <c r="AP73" i="4"/>
  <c r="AO73" i="4"/>
  <c r="AN73" i="4"/>
  <c r="AM73" i="4"/>
  <c r="AL73" i="4"/>
  <c r="AK73" i="4"/>
  <c r="AJ73" i="4"/>
  <c r="AI73" i="4"/>
  <c r="AH73" i="4"/>
  <c r="AG73" i="4"/>
  <c r="AF73" i="4"/>
  <c r="AD73" i="4"/>
  <c r="Z73" i="4"/>
  <c r="Y73" i="4"/>
  <c r="X73" i="4"/>
  <c r="W73" i="4"/>
  <c r="V73" i="4"/>
  <c r="U73" i="4"/>
  <c r="T73" i="4"/>
  <c r="R73" i="4"/>
  <c r="Q73" i="4"/>
  <c r="P73" i="4"/>
  <c r="O73" i="4"/>
  <c r="M73" i="4"/>
  <c r="L73" i="4"/>
  <c r="K73" i="4"/>
  <c r="J73" i="4"/>
  <c r="I73" i="4"/>
  <c r="H73" i="4"/>
  <c r="DK72" i="4"/>
  <c r="DJ72" i="4"/>
  <c r="DI72" i="4"/>
  <c r="DH72" i="4"/>
  <c r="DG72" i="4"/>
  <c r="DF72" i="4"/>
  <c r="DE72" i="4"/>
  <c r="DD72" i="4"/>
  <c r="DC72" i="4"/>
  <c r="DB72" i="4"/>
  <c r="DA72" i="4"/>
  <c r="CZ72" i="4"/>
  <c r="CY72" i="4"/>
  <c r="CX72" i="4"/>
  <c r="CW72" i="4"/>
  <c r="CV72" i="4"/>
  <c r="CU72" i="4"/>
  <c r="CT72" i="4"/>
  <c r="CS72" i="4"/>
  <c r="CR72" i="4"/>
  <c r="BU72" i="4"/>
  <c r="BT72" i="4" s="1"/>
  <c r="CP72" i="4" s="1"/>
  <c r="BS72" i="4"/>
  <c r="BR72" i="4"/>
  <c r="BQ72" i="4"/>
  <c r="BP72" i="4"/>
  <c r="BO72" i="4"/>
  <c r="BN72" i="4"/>
  <c r="BM72" i="4"/>
  <c r="BL72" i="4"/>
  <c r="BK72" i="4"/>
  <c r="BJ72" i="4"/>
  <c r="BI72" i="4"/>
  <c r="BH72" i="4"/>
  <c r="BG72" i="4"/>
  <c r="BF72" i="4"/>
  <c r="BE72" i="4"/>
  <c r="BD72" i="4"/>
  <c r="BC72" i="4"/>
  <c r="BB72" i="4"/>
  <c r="BA72" i="4"/>
  <c r="AZ72" i="4"/>
  <c r="AC72" i="4"/>
  <c r="G72" i="4"/>
  <c r="DM72" i="4" s="1"/>
  <c r="DM71" i="4"/>
  <c r="DK71" i="4"/>
  <c r="DJ71" i="4"/>
  <c r="DI71" i="4"/>
  <c r="DH71" i="4"/>
  <c r="DG71" i="4"/>
  <c r="DF71" i="4"/>
  <c r="DE71" i="4"/>
  <c r="DD71" i="4"/>
  <c r="DC71" i="4"/>
  <c r="DB71" i="4"/>
  <c r="DA71" i="4"/>
  <c r="CZ71" i="4"/>
  <c r="CY71" i="4"/>
  <c r="CX71" i="4"/>
  <c r="CW71" i="4"/>
  <c r="CV71" i="4"/>
  <c r="CU71" i="4"/>
  <c r="CT71" i="4"/>
  <c r="CS71" i="4"/>
  <c r="CR71" i="4"/>
  <c r="BW71" i="4"/>
  <c r="BU71" i="4" s="1"/>
  <c r="BT71" i="4" s="1"/>
  <c r="CP71" i="4" s="1"/>
  <c r="BS71" i="4"/>
  <c r="BR71" i="4"/>
  <c r="BQ71" i="4"/>
  <c r="BP71" i="4"/>
  <c r="BO71" i="4"/>
  <c r="BN71" i="4"/>
  <c r="BM71" i="4"/>
  <c r="BL71" i="4"/>
  <c r="BK71" i="4"/>
  <c r="BJ71" i="4"/>
  <c r="BI71" i="4"/>
  <c r="BH71" i="4"/>
  <c r="BG71" i="4"/>
  <c r="BF71" i="4"/>
  <c r="BE71" i="4"/>
  <c r="BD71" i="4"/>
  <c r="BC71" i="4"/>
  <c r="BB71" i="4"/>
  <c r="AZ71" i="4"/>
  <c r="AX71" i="4"/>
  <c r="AE71" i="4"/>
  <c r="AC71" i="4" s="1"/>
  <c r="AB71" i="4" s="1"/>
  <c r="G71" i="4"/>
  <c r="DK70" i="4"/>
  <c r="DJ70" i="4"/>
  <c r="DI70" i="4"/>
  <c r="DH70" i="4"/>
  <c r="DG70" i="4"/>
  <c r="DF70" i="4"/>
  <c r="DE70" i="4"/>
  <c r="DD70" i="4"/>
  <c r="DC70" i="4"/>
  <c r="DB70" i="4"/>
  <c r="DA70" i="4"/>
  <c r="CZ70" i="4"/>
  <c r="CY70" i="4"/>
  <c r="CX70" i="4"/>
  <c r="CW70" i="4"/>
  <c r="CV70" i="4"/>
  <c r="CU70" i="4"/>
  <c r="CT70" i="4"/>
  <c r="CS70" i="4"/>
  <c r="CR70" i="4"/>
  <c r="BU70" i="4"/>
  <c r="BT70" i="4"/>
  <c r="CP70" i="4" s="1"/>
  <c r="BS70" i="4"/>
  <c r="BR70" i="4"/>
  <c r="BQ70" i="4"/>
  <c r="BP70" i="4"/>
  <c r="BO70" i="4"/>
  <c r="BN70" i="4"/>
  <c r="BM70" i="4"/>
  <c r="BL70" i="4"/>
  <c r="BK70" i="4"/>
  <c r="BJ70" i="4"/>
  <c r="BI70" i="4"/>
  <c r="BH70" i="4"/>
  <c r="BG70" i="4"/>
  <c r="BF70" i="4"/>
  <c r="BE70" i="4"/>
  <c r="BD70" i="4"/>
  <c r="BC70" i="4"/>
  <c r="BB70" i="4"/>
  <c r="BA70" i="4"/>
  <c r="AZ70" i="4"/>
  <c r="AC70" i="4"/>
  <c r="G70" i="4"/>
  <c r="DM70" i="4" s="1"/>
  <c r="DM69" i="4"/>
  <c r="DK69" i="4"/>
  <c r="DJ69" i="4"/>
  <c r="DI69" i="4"/>
  <c r="DH69" i="4"/>
  <c r="DG69" i="4"/>
  <c r="DF69" i="4"/>
  <c r="DE69" i="4"/>
  <c r="DD69" i="4"/>
  <c r="DC69" i="4"/>
  <c r="DB69" i="4"/>
  <c r="DA69" i="4"/>
  <c r="CZ69" i="4"/>
  <c r="CY69" i="4"/>
  <c r="CX69" i="4"/>
  <c r="CW69" i="4"/>
  <c r="CV69" i="4"/>
  <c r="CU69" i="4"/>
  <c r="CT69" i="4"/>
  <c r="CS69" i="4"/>
  <c r="CR69" i="4"/>
  <c r="CQ69" i="4"/>
  <c r="DO69" i="4" s="1"/>
  <c r="BU69" i="4"/>
  <c r="BT69" i="4"/>
  <c r="CP69" i="4" s="1"/>
  <c r="BS69" i="4"/>
  <c r="BR69" i="4"/>
  <c r="BQ69" i="4"/>
  <c r="BP69" i="4"/>
  <c r="BO69" i="4"/>
  <c r="BO73" i="4" s="1"/>
  <c r="BN69" i="4"/>
  <c r="BM69" i="4"/>
  <c r="BL69" i="4"/>
  <c r="BK69" i="4"/>
  <c r="BJ69" i="4"/>
  <c r="BI69" i="4"/>
  <c r="BH69" i="4"/>
  <c r="BG69" i="4"/>
  <c r="BF69" i="4"/>
  <c r="BE69" i="4"/>
  <c r="BD69" i="4"/>
  <c r="BC69" i="4"/>
  <c r="BB69" i="4"/>
  <c r="BA69" i="4"/>
  <c r="AZ69" i="4"/>
  <c r="AY69" i="4"/>
  <c r="AC69" i="4"/>
  <c r="AB69" i="4"/>
  <c r="AX69" i="4" s="1"/>
  <c r="G69" i="4"/>
  <c r="DK68" i="4"/>
  <c r="DJ68" i="4"/>
  <c r="DI68" i="4"/>
  <c r="DH68" i="4"/>
  <c r="DG68" i="4"/>
  <c r="DF68" i="4"/>
  <c r="DE68" i="4"/>
  <c r="DD68" i="4"/>
  <c r="DC68" i="4"/>
  <c r="DB68" i="4"/>
  <c r="DA68" i="4"/>
  <c r="CZ68" i="4"/>
  <c r="CY68" i="4"/>
  <c r="CX68" i="4"/>
  <c r="CW68" i="4"/>
  <c r="CV68" i="4"/>
  <c r="CU68" i="4"/>
  <c r="CT68" i="4"/>
  <c r="CS68" i="4"/>
  <c r="CR68" i="4"/>
  <c r="BU68" i="4"/>
  <c r="BS68" i="4"/>
  <c r="BR68" i="4"/>
  <c r="BQ68" i="4"/>
  <c r="BP68" i="4"/>
  <c r="BO68" i="4"/>
  <c r="BN68" i="4"/>
  <c r="BM68" i="4"/>
  <c r="BL68" i="4"/>
  <c r="BK68" i="4"/>
  <c r="BJ68" i="4"/>
  <c r="BI68" i="4"/>
  <c r="BH68" i="4"/>
  <c r="BG68" i="4"/>
  <c r="BF68" i="4"/>
  <c r="BE68" i="4"/>
  <c r="BD68" i="4"/>
  <c r="BC68" i="4"/>
  <c r="BB68" i="4"/>
  <c r="BA68" i="4"/>
  <c r="AZ68" i="4"/>
  <c r="AC68" i="4"/>
  <c r="G68" i="4"/>
  <c r="DM67" i="4"/>
  <c r="DK67" i="4"/>
  <c r="DJ67" i="4"/>
  <c r="DI67" i="4"/>
  <c r="DH67" i="4"/>
  <c r="DG67" i="4"/>
  <c r="DF67" i="4"/>
  <c r="DE67" i="4"/>
  <c r="DD67" i="4"/>
  <c r="DC67" i="4"/>
  <c r="DB67" i="4"/>
  <c r="DA67" i="4"/>
  <c r="CZ67" i="4"/>
  <c r="CY67" i="4"/>
  <c r="CX67" i="4"/>
  <c r="CW67" i="4"/>
  <c r="CV67" i="4"/>
  <c r="CU67" i="4"/>
  <c r="CT67" i="4"/>
  <c r="CS67" i="4"/>
  <c r="CR67" i="4"/>
  <c r="CP67" i="4"/>
  <c r="BU67" i="4"/>
  <c r="BT67" i="4"/>
  <c r="BS67" i="4"/>
  <c r="BR67" i="4"/>
  <c r="BQ67" i="4"/>
  <c r="BP67" i="4"/>
  <c r="BO67" i="4"/>
  <c r="BN67" i="4"/>
  <c r="BM67" i="4"/>
  <c r="BL67" i="4"/>
  <c r="BK67" i="4"/>
  <c r="BJ67" i="4"/>
  <c r="BI67" i="4"/>
  <c r="BH67" i="4"/>
  <c r="BG67" i="4"/>
  <c r="BF67" i="4"/>
  <c r="BE67" i="4"/>
  <c r="BD67" i="4"/>
  <c r="BC67" i="4"/>
  <c r="BB67" i="4"/>
  <c r="BA67" i="4"/>
  <c r="AZ67" i="4"/>
  <c r="AX67" i="4"/>
  <c r="AC67" i="4"/>
  <c r="AB67" i="4"/>
  <c r="G67" i="4"/>
  <c r="DM66" i="4"/>
  <c r="DK66" i="4"/>
  <c r="DJ66" i="4"/>
  <c r="DI66" i="4"/>
  <c r="DH66" i="4"/>
  <c r="DG66" i="4"/>
  <c r="DF66" i="4"/>
  <c r="DE66" i="4"/>
  <c r="DD66" i="4"/>
  <c r="DC66" i="4"/>
  <c r="DB66" i="4"/>
  <c r="DA66" i="4"/>
  <c r="CZ66" i="4"/>
  <c r="CY66" i="4"/>
  <c r="CX66" i="4"/>
  <c r="CW66" i="4"/>
  <c r="CV66" i="4"/>
  <c r="CU66" i="4"/>
  <c r="CT66" i="4"/>
  <c r="CR66" i="4"/>
  <c r="BW66" i="4"/>
  <c r="CS66" i="4" s="1"/>
  <c r="BS66" i="4"/>
  <c r="BR66" i="4"/>
  <c r="BQ66" i="4"/>
  <c r="BP66" i="4"/>
  <c r="BO66" i="4"/>
  <c r="BN66" i="4"/>
  <c r="BM66" i="4"/>
  <c r="BL66" i="4"/>
  <c r="BK66" i="4"/>
  <c r="BJ66" i="4"/>
  <c r="BI66" i="4"/>
  <c r="BH66" i="4"/>
  <c r="BG66" i="4"/>
  <c r="BF66" i="4"/>
  <c r="BE66" i="4"/>
  <c r="BD66" i="4"/>
  <c r="BC66" i="4"/>
  <c r="BB66" i="4"/>
  <c r="BA66" i="4"/>
  <c r="AY66" i="4" s="1"/>
  <c r="AZ66" i="4"/>
  <c r="AE66" i="4"/>
  <c r="AC66" i="4"/>
  <c r="AB66" i="4" s="1"/>
  <c r="AX66" i="4" s="1"/>
  <c r="G66" i="4"/>
  <c r="DK65" i="4"/>
  <c r="DJ65" i="4"/>
  <c r="DI65" i="4"/>
  <c r="DH65" i="4"/>
  <c r="DG65" i="4"/>
  <c r="DF65" i="4"/>
  <c r="DE65" i="4"/>
  <c r="DD65" i="4"/>
  <c r="DC65" i="4"/>
  <c r="DB65" i="4"/>
  <c r="DA65" i="4"/>
  <c r="CZ65" i="4"/>
  <c r="CY65" i="4"/>
  <c r="CX65" i="4"/>
  <c r="CW65" i="4"/>
  <c r="CV65" i="4"/>
  <c r="CU65" i="4"/>
  <c r="CT65" i="4"/>
  <c r="CS65" i="4"/>
  <c r="CR65" i="4"/>
  <c r="BU65" i="4"/>
  <c r="BT65" i="4"/>
  <c r="CP65" i="4" s="1"/>
  <c r="BS65" i="4"/>
  <c r="BR65" i="4"/>
  <c r="BQ65" i="4"/>
  <c r="BP65" i="4"/>
  <c r="BO65" i="4"/>
  <c r="BN65" i="4"/>
  <c r="BM65" i="4"/>
  <c r="BL65" i="4"/>
  <c r="BK65" i="4"/>
  <c r="BJ65" i="4"/>
  <c r="BI65" i="4"/>
  <c r="BH65" i="4"/>
  <c r="BG65" i="4"/>
  <c r="BF65" i="4"/>
  <c r="BE65" i="4"/>
  <c r="BD65" i="4"/>
  <c r="BC65" i="4"/>
  <c r="BB65" i="4"/>
  <c r="BA65" i="4"/>
  <c r="AZ65" i="4"/>
  <c r="AC65" i="4"/>
  <c r="G65" i="4"/>
  <c r="DM65" i="4" s="1"/>
  <c r="DK64" i="4"/>
  <c r="DJ64" i="4"/>
  <c r="DI64" i="4"/>
  <c r="DH64" i="4"/>
  <c r="DG64" i="4"/>
  <c r="DF64" i="4"/>
  <c r="DE64" i="4"/>
  <c r="DD64" i="4"/>
  <c r="DC64" i="4"/>
  <c r="DB64" i="4"/>
  <c r="DA64" i="4"/>
  <c r="CZ64" i="4"/>
  <c r="CY64" i="4"/>
  <c r="CX64" i="4"/>
  <c r="CW64" i="4"/>
  <c r="CV64" i="4"/>
  <c r="CU64" i="4"/>
  <c r="CU73" i="4" s="1"/>
  <c r="CT64" i="4"/>
  <c r="CS64" i="4"/>
  <c r="CR64" i="4"/>
  <c r="BU64" i="4"/>
  <c r="BS64" i="4"/>
  <c r="BR64" i="4"/>
  <c r="BQ64" i="4"/>
  <c r="BP64" i="4"/>
  <c r="BO64" i="4"/>
  <c r="BN64" i="4"/>
  <c r="BM64" i="4"/>
  <c r="BL64" i="4"/>
  <c r="BK64" i="4"/>
  <c r="BJ64" i="4"/>
  <c r="BI64" i="4"/>
  <c r="BH64" i="4"/>
  <c r="BG64" i="4"/>
  <c r="BF64" i="4"/>
  <c r="BE64" i="4"/>
  <c r="BD64" i="4"/>
  <c r="BC64" i="4"/>
  <c r="BB64" i="4"/>
  <c r="BA64" i="4"/>
  <c r="AZ64" i="4"/>
  <c r="AC64" i="4"/>
  <c r="G64" i="4"/>
  <c r="DM64" i="4" s="1"/>
  <c r="DM63" i="4"/>
  <c r="DK63" i="4"/>
  <c r="DJ63" i="4"/>
  <c r="DI63" i="4"/>
  <c r="DH63" i="4"/>
  <c r="DG63" i="4"/>
  <c r="DF63" i="4"/>
  <c r="DE63" i="4"/>
  <c r="DD63" i="4"/>
  <c r="DC63" i="4"/>
  <c r="DB63" i="4"/>
  <c r="DA63" i="4"/>
  <c r="CZ63" i="4"/>
  <c r="CY63" i="4"/>
  <c r="CX63" i="4"/>
  <c r="CW63" i="4"/>
  <c r="CV63" i="4"/>
  <c r="CU63" i="4"/>
  <c r="CT63" i="4"/>
  <c r="CR63" i="4"/>
  <c r="BW63" i="4"/>
  <c r="CS63" i="4" s="1"/>
  <c r="CQ63" i="4" s="1"/>
  <c r="BS63" i="4"/>
  <c r="BR63" i="4"/>
  <c r="BQ63" i="4"/>
  <c r="BP63" i="4"/>
  <c r="BO63" i="4"/>
  <c r="BN63" i="4"/>
  <c r="BM63" i="4"/>
  <c r="BL63" i="4"/>
  <c r="BK63" i="4"/>
  <c r="BJ63" i="4"/>
  <c r="BI63" i="4"/>
  <c r="BH63" i="4"/>
  <c r="BG63" i="4"/>
  <c r="BF63" i="4"/>
  <c r="BE63" i="4"/>
  <c r="BD63" i="4"/>
  <c r="BC63" i="4"/>
  <c r="BB63" i="4"/>
  <c r="AZ63" i="4"/>
  <c r="AE63" i="4"/>
  <c r="G63" i="4"/>
  <c r="DJ62" i="4"/>
  <c r="DI62" i="4"/>
  <c r="DH62" i="4"/>
  <c r="DG62" i="4"/>
  <c r="DE62" i="4"/>
  <c r="DD62" i="4"/>
  <c r="DC62" i="4"/>
  <c r="DB62" i="4"/>
  <c r="DA62" i="4"/>
  <c r="CZ62" i="4"/>
  <c r="CY62" i="4"/>
  <c r="CX62" i="4"/>
  <c r="CW62" i="4"/>
  <c r="CV62" i="4"/>
  <c r="CU62" i="4"/>
  <c r="CT62" i="4"/>
  <c r="CS62" i="4"/>
  <c r="CR62" i="4"/>
  <c r="CJ62" i="4"/>
  <c r="DF62" i="4" s="1"/>
  <c r="BR62" i="4"/>
  <c r="BQ62" i="4"/>
  <c r="BP62" i="4"/>
  <c r="BO62" i="4"/>
  <c r="BM62" i="4"/>
  <c r="BL62" i="4"/>
  <c r="BK62" i="4"/>
  <c r="BJ62" i="4"/>
  <c r="BI62" i="4"/>
  <c r="BH62" i="4"/>
  <c r="BG62" i="4"/>
  <c r="BF62" i="4"/>
  <c r="BE62" i="4"/>
  <c r="BD62" i="4"/>
  <c r="BC62" i="4"/>
  <c r="BB62" i="4"/>
  <c r="BA62" i="4"/>
  <c r="AZ62" i="4"/>
  <c r="AW62" i="4"/>
  <c r="BS62" i="4" s="1"/>
  <c r="AR62" i="4"/>
  <c r="BN62" i="4" s="1"/>
  <c r="AA62" i="4"/>
  <c r="DK61" i="4"/>
  <c r="DJ61" i="4"/>
  <c r="DI61" i="4"/>
  <c r="DH61" i="4"/>
  <c r="DG61" i="4"/>
  <c r="DF61" i="4"/>
  <c r="DE61" i="4"/>
  <c r="DD61" i="4"/>
  <c r="DC61" i="4"/>
  <c r="DB61" i="4"/>
  <c r="DA61" i="4"/>
  <c r="CZ61" i="4"/>
  <c r="CY61" i="4"/>
  <c r="CX61" i="4"/>
  <c r="CW61" i="4"/>
  <c r="CV61" i="4"/>
  <c r="CU61" i="4"/>
  <c r="CT61" i="4"/>
  <c r="CS61" i="4"/>
  <c r="CR61" i="4"/>
  <c r="BU61" i="4"/>
  <c r="BS61" i="4"/>
  <c r="BR61" i="4"/>
  <c r="BQ61" i="4"/>
  <c r="BP61" i="4"/>
  <c r="BO61" i="4"/>
  <c r="BN61" i="4"/>
  <c r="BM61" i="4"/>
  <c r="BL61" i="4"/>
  <c r="BK61" i="4"/>
  <c r="BJ61" i="4"/>
  <c r="BI61" i="4"/>
  <c r="BH61" i="4"/>
  <c r="BG61" i="4"/>
  <c r="BF61" i="4"/>
  <c r="BE61" i="4"/>
  <c r="BD61" i="4"/>
  <c r="BC61" i="4"/>
  <c r="BB61" i="4"/>
  <c r="BA61" i="4"/>
  <c r="AZ61" i="4"/>
  <c r="AC61" i="4"/>
  <c r="AB61" i="4"/>
  <c r="AX61" i="4" s="1"/>
  <c r="G61" i="4"/>
  <c r="DM61" i="4" s="1"/>
  <c r="DM60" i="4"/>
  <c r="DK60" i="4"/>
  <c r="DJ60" i="4"/>
  <c r="DI60" i="4"/>
  <c r="DH60" i="4"/>
  <c r="DG60" i="4"/>
  <c r="DE60" i="4"/>
  <c r="DD60" i="4"/>
  <c r="DC60" i="4"/>
  <c r="DB60" i="4"/>
  <c r="DA60" i="4"/>
  <c r="CZ60" i="4"/>
  <c r="CY60" i="4"/>
  <c r="CX60" i="4"/>
  <c r="CW60" i="4"/>
  <c r="CV60" i="4"/>
  <c r="CU60" i="4"/>
  <c r="CT60" i="4"/>
  <c r="CS60" i="4"/>
  <c r="CR60" i="4"/>
  <c r="CJ60" i="4"/>
  <c r="DF60" i="4" s="1"/>
  <c r="BS60" i="4"/>
  <c r="BR60" i="4"/>
  <c r="BQ60" i="4"/>
  <c r="BP60" i="4"/>
  <c r="BO60" i="4"/>
  <c r="BM60" i="4"/>
  <c r="BL60" i="4"/>
  <c r="BK60" i="4"/>
  <c r="BJ60" i="4"/>
  <c r="BI60" i="4"/>
  <c r="BH60" i="4"/>
  <c r="BG60" i="4"/>
  <c r="BF60" i="4"/>
  <c r="BE60" i="4"/>
  <c r="BD60" i="4"/>
  <c r="BC60" i="4"/>
  <c r="BB60" i="4"/>
  <c r="BA60" i="4"/>
  <c r="AZ60" i="4"/>
  <c r="AR60" i="4"/>
  <c r="AC60" i="4" s="1"/>
  <c r="G60" i="4"/>
  <c r="DM59" i="4"/>
  <c r="DJ59" i="4"/>
  <c r="DI59" i="4"/>
  <c r="DH59" i="4"/>
  <c r="DG59" i="4"/>
  <c r="DE59" i="4"/>
  <c r="DD59" i="4"/>
  <c r="DC59" i="4"/>
  <c r="DB59" i="4"/>
  <c r="DA59" i="4"/>
  <c r="CZ59" i="4"/>
  <c r="CY59" i="4"/>
  <c r="CX59" i="4"/>
  <c r="CW59" i="4"/>
  <c r="CV59" i="4"/>
  <c r="CU59" i="4"/>
  <c r="CT59" i="4"/>
  <c r="CS59" i="4"/>
  <c r="CR59" i="4"/>
  <c r="CO59" i="4"/>
  <c r="DK59" i="4" s="1"/>
  <c r="CJ59" i="4"/>
  <c r="BR59" i="4"/>
  <c r="BQ59" i="4"/>
  <c r="BP59" i="4"/>
  <c r="BO59" i="4"/>
  <c r="BM59" i="4"/>
  <c r="BL59" i="4"/>
  <c r="BK59" i="4"/>
  <c r="BJ59" i="4"/>
  <c r="BI59" i="4"/>
  <c r="BH59" i="4"/>
  <c r="BG59" i="4"/>
  <c r="BF59" i="4"/>
  <c r="BE59" i="4"/>
  <c r="BD59" i="4"/>
  <c r="BC59" i="4"/>
  <c r="BB59" i="4"/>
  <c r="BA59" i="4"/>
  <c r="AZ59" i="4"/>
  <c r="AW59" i="4"/>
  <c r="BS59" i="4" s="1"/>
  <c r="AR59" i="4"/>
  <c r="BN59" i="4" s="1"/>
  <c r="G59" i="4"/>
  <c r="DK58" i="4"/>
  <c r="DJ58" i="4"/>
  <c r="DI58" i="4"/>
  <c r="DH58" i="4"/>
  <c r="DG58" i="4"/>
  <c r="DF58" i="4"/>
  <c r="DE58" i="4"/>
  <c r="DD58" i="4"/>
  <c r="DB58" i="4"/>
  <c r="DA58" i="4"/>
  <c r="CZ58" i="4"/>
  <c r="CY58" i="4"/>
  <c r="CX58" i="4"/>
  <c r="CW58" i="4"/>
  <c r="CV58" i="4"/>
  <c r="CU58" i="4"/>
  <c r="CT58" i="4"/>
  <c r="CS58" i="4"/>
  <c r="CR58" i="4"/>
  <c r="BU58" i="4"/>
  <c r="BS58" i="4"/>
  <c r="BR58" i="4"/>
  <c r="BQ58" i="4"/>
  <c r="BP58" i="4"/>
  <c r="BO58" i="4"/>
  <c r="BN58" i="4"/>
  <c r="BM58" i="4"/>
  <c r="BL58" i="4"/>
  <c r="BJ58" i="4"/>
  <c r="BI58" i="4"/>
  <c r="BH58" i="4"/>
  <c r="BG58" i="4"/>
  <c r="BF58" i="4"/>
  <c r="BF73" i="4" s="1"/>
  <c r="BE58" i="4"/>
  <c r="BD58" i="4"/>
  <c r="BC58" i="4"/>
  <c r="BB58" i="4"/>
  <c r="BA58" i="4"/>
  <c r="AZ58" i="4"/>
  <c r="AC58" i="4"/>
  <c r="S58" i="4"/>
  <c r="DK57" i="4"/>
  <c r="DJ57" i="4"/>
  <c r="DI57" i="4"/>
  <c r="DH57" i="4"/>
  <c r="DG57" i="4"/>
  <c r="DF57" i="4"/>
  <c r="DE57" i="4"/>
  <c r="DD57" i="4"/>
  <c r="DC57" i="4"/>
  <c r="DB57" i="4"/>
  <c r="DA57" i="4"/>
  <c r="CZ57" i="4"/>
  <c r="CY57" i="4"/>
  <c r="CX57" i="4"/>
  <c r="CW57" i="4"/>
  <c r="CV57" i="4"/>
  <c r="CU57" i="4"/>
  <c r="CT57" i="4"/>
  <c r="CQ57" i="4" s="1"/>
  <c r="CS57" i="4"/>
  <c r="CR57" i="4"/>
  <c r="BU57" i="4"/>
  <c r="BS57" i="4"/>
  <c r="BR57" i="4"/>
  <c r="BQ57" i="4"/>
  <c r="BP57" i="4"/>
  <c r="BO57" i="4"/>
  <c r="BM57" i="4"/>
  <c r="BL57" i="4"/>
  <c r="BK57" i="4"/>
  <c r="BJ57" i="4"/>
  <c r="BI57" i="4"/>
  <c r="BH57" i="4"/>
  <c r="BG57" i="4"/>
  <c r="BF57" i="4"/>
  <c r="BE57" i="4"/>
  <c r="BD57" i="4"/>
  <c r="BC57" i="4"/>
  <c r="BB57" i="4"/>
  <c r="BA57" i="4"/>
  <c r="AZ57" i="4"/>
  <c r="AR57" i="4"/>
  <c r="AC57" i="4" s="1"/>
  <c r="AB57" i="4" s="1"/>
  <c r="AX57" i="4" s="1"/>
  <c r="G57" i="4"/>
  <c r="DM57" i="4" s="1"/>
  <c r="DM56" i="4"/>
  <c r="DJ56" i="4"/>
  <c r="DI56" i="4"/>
  <c r="DH56" i="4"/>
  <c r="DH73" i="4" s="1"/>
  <c r="DG56" i="4"/>
  <c r="DF56" i="4"/>
  <c r="DE56" i="4"/>
  <c r="DD56" i="4"/>
  <c r="DC56" i="4"/>
  <c r="DB56" i="4"/>
  <c r="DA56" i="4"/>
  <c r="CZ56" i="4"/>
  <c r="CY56" i="4"/>
  <c r="CX56" i="4"/>
  <c r="CW56" i="4"/>
  <c r="CV56" i="4"/>
  <c r="CU56" i="4"/>
  <c r="CT56" i="4"/>
  <c r="CR56" i="4"/>
  <c r="BW56" i="4"/>
  <c r="CS56" i="4" s="1"/>
  <c r="BS56" i="4"/>
  <c r="BR56" i="4"/>
  <c r="BQ56" i="4"/>
  <c r="BP56" i="4"/>
  <c r="BO56" i="4"/>
  <c r="BM56" i="4"/>
  <c r="BL56" i="4"/>
  <c r="BK56" i="4"/>
  <c r="BJ56" i="4"/>
  <c r="BI56" i="4"/>
  <c r="BH56" i="4"/>
  <c r="BG56" i="4"/>
  <c r="BF56" i="4"/>
  <c r="BE56" i="4"/>
  <c r="BD56" i="4"/>
  <c r="BC56" i="4"/>
  <c r="BB56" i="4"/>
  <c r="AZ56" i="4"/>
  <c r="AR56" i="4"/>
  <c r="BN56" i="4" s="1"/>
  <c r="AE56" i="4"/>
  <c r="G56" i="4"/>
  <c r="DM55" i="4"/>
  <c r="DK55" i="4"/>
  <c r="DJ55" i="4"/>
  <c r="DI55" i="4"/>
  <c r="DH55" i="4"/>
  <c r="DG55" i="4"/>
  <c r="DF55" i="4"/>
  <c r="DE55" i="4"/>
  <c r="DD55" i="4"/>
  <c r="DC55" i="4"/>
  <c r="DB55" i="4"/>
  <c r="DA55" i="4"/>
  <c r="CZ55" i="4"/>
  <c r="CY55" i="4"/>
  <c r="CX55" i="4"/>
  <c r="CW55" i="4"/>
  <c r="CV55" i="4"/>
  <c r="CU55" i="4"/>
  <c r="CT55" i="4"/>
  <c r="CS55" i="4"/>
  <c r="CQ55" i="4" s="1"/>
  <c r="DO55" i="4" s="1"/>
  <c r="CR55" i="4"/>
  <c r="BU55" i="4"/>
  <c r="BT55" i="4" s="1"/>
  <c r="CP55" i="4" s="1"/>
  <c r="BS55" i="4"/>
  <c r="BR55" i="4"/>
  <c r="BQ55" i="4"/>
  <c r="BP55" i="4"/>
  <c r="BO55" i="4"/>
  <c r="BN55" i="4"/>
  <c r="BM55" i="4"/>
  <c r="BL55" i="4"/>
  <c r="BK55" i="4"/>
  <c r="BJ55" i="4"/>
  <c r="BI55" i="4"/>
  <c r="BH55" i="4"/>
  <c r="BG55" i="4"/>
  <c r="BG73" i="4" s="1"/>
  <c r="BF55" i="4"/>
  <c r="BE55" i="4"/>
  <c r="BD55" i="4"/>
  <c r="BC55" i="4"/>
  <c r="BB55" i="4"/>
  <c r="BA55" i="4"/>
  <c r="AY55" i="4" s="1"/>
  <c r="AZ55" i="4"/>
  <c r="AC55" i="4"/>
  <c r="G55" i="4"/>
  <c r="DK54" i="4"/>
  <c r="DJ54" i="4"/>
  <c r="DI54" i="4"/>
  <c r="DH54" i="4"/>
  <c r="DG54" i="4"/>
  <c r="DF54" i="4"/>
  <c r="DE54" i="4"/>
  <c r="DE73" i="4" s="1"/>
  <c r="DD54" i="4"/>
  <c r="DC54" i="4"/>
  <c r="DB54" i="4"/>
  <c r="DA54" i="4"/>
  <c r="CZ54" i="4"/>
  <c r="CY54" i="4"/>
  <c r="CX54" i="4"/>
  <c r="CW54" i="4"/>
  <c r="CW73" i="4" s="1"/>
  <c r="CV54" i="4"/>
  <c r="CU54" i="4"/>
  <c r="CT54" i="4"/>
  <c r="CS54" i="4"/>
  <c r="CR54" i="4"/>
  <c r="BU54" i="4"/>
  <c r="BT54" i="4"/>
  <c r="CP54" i="4" s="1"/>
  <c r="BS54" i="4"/>
  <c r="BR54" i="4"/>
  <c r="BQ54" i="4"/>
  <c r="BP54" i="4"/>
  <c r="BO54" i="4"/>
  <c r="BN54" i="4"/>
  <c r="BM54" i="4"/>
  <c r="BL54" i="4"/>
  <c r="BK54" i="4"/>
  <c r="BJ54" i="4"/>
  <c r="BI54" i="4"/>
  <c r="BH54" i="4"/>
  <c r="BG54" i="4"/>
  <c r="BF54" i="4"/>
  <c r="BE54" i="4"/>
  <c r="BD54" i="4"/>
  <c r="BC54" i="4"/>
  <c r="BB54" i="4"/>
  <c r="BA54" i="4"/>
  <c r="AZ54" i="4"/>
  <c r="AC54" i="4"/>
  <c r="G54" i="4"/>
  <c r="DM54" i="4" s="1"/>
  <c r="DM53" i="4"/>
  <c r="DJ53" i="4"/>
  <c r="DI53" i="4"/>
  <c r="DH53" i="4"/>
  <c r="DG53" i="4"/>
  <c r="DF53" i="4"/>
  <c r="DE53" i="4"/>
  <c r="DD53" i="4"/>
  <c r="DC53" i="4"/>
  <c r="DB53" i="4"/>
  <c r="DA53" i="4"/>
  <c r="CZ53" i="4"/>
  <c r="CY53" i="4"/>
  <c r="CX53" i="4"/>
  <c r="CW53" i="4"/>
  <c r="CV53" i="4"/>
  <c r="CU53" i="4"/>
  <c r="CT53" i="4"/>
  <c r="CR53" i="4"/>
  <c r="CO53" i="4"/>
  <c r="BW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AZ53" i="4"/>
  <c r="AW53" i="4"/>
  <c r="AE53" i="4"/>
  <c r="BA53" i="4" s="1"/>
  <c r="G53" i="4"/>
  <c r="CN52" i="4"/>
  <c r="CM52" i="4"/>
  <c r="CL52" i="4"/>
  <c r="CK52" i="4"/>
  <c r="CI52" i="4"/>
  <c r="CH52" i="4"/>
  <c r="CF52" i="4"/>
  <c r="CE52" i="4"/>
  <c r="CD52" i="4"/>
  <c r="CC52" i="4"/>
  <c r="CB52" i="4"/>
  <c r="CA52" i="4"/>
  <c r="BZ52" i="4"/>
  <c r="BY52" i="4"/>
  <c r="BV52" i="4"/>
  <c r="AV52" i="4"/>
  <c r="AU52" i="4"/>
  <c r="AT52" i="4"/>
  <c r="AS52" i="4"/>
  <c r="AQ52" i="4"/>
  <c r="AP52" i="4"/>
  <c r="AN52" i="4"/>
  <c r="AM52" i="4"/>
  <c r="AL52" i="4"/>
  <c r="AK52" i="4"/>
  <c r="AJ52" i="4"/>
  <c r="AI52" i="4"/>
  <c r="AH52" i="4"/>
  <c r="AG52" i="4"/>
  <c r="AD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M52" i="4"/>
  <c r="L52" i="4"/>
  <c r="K52" i="4"/>
  <c r="J52" i="4"/>
  <c r="I52" i="4"/>
  <c r="H52" i="4"/>
  <c r="DM51" i="4"/>
  <c r="DJ51" i="4"/>
  <c r="DI51" i="4"/>
  <c r="DH51" i="4"/>
  <c r="DG51" i="4"/>
  <c r="DF51" i="4"/>
  <c r="DE51" i="4"/>
  <c r="DD51" i="4"/>
  <c r="DC51" i="4"/>
  <c r="DB51" i="4"/>
  <c r="DA51" i="4"/>
  <c r="CZ51" i="4"/>
  <c r="CY51" i="4"/>
  <c r="CX51" i="4"/>
  <c r="CW51" i="4"/>
  <c r="CV51" i="4"/>
  <c r="CU51" i="4"/>
  <c r="CT51" i="4"/>
  <c r="CS51" i="4"/>
  <c r="CR51" i="4"/>
  <c r="CO51" i="4"/>
  <c r="BU51" i="4" s="1"/>
  <c r="BT51" i="4"/>
  <c r="CP51" i="4" s="1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AY51" i="4" s="1"/>
  <c r="BB51" i="4"/>
  <c r="BA51" i="4"/>
  <c r="AZ51" i="4"/>
  <c r="AW51" i="4"/>
  <c r="AC51" i="4"/>
  <c r="AB51" i="4"/>
  <c r="AX51" i="4" s="1"/>
  <c r="G51" i="4"/>
  <c r="DK50" i="4"/>
  <c r="DJ50" i="4"/>
  <c r="DI50" i="4"/>
  <c r="DH50" i="4"/>
  <c r="DG50" i="4"/>
  <c r="DF50" i="4"/>
  <c r="DE50" i="4"/>
  <c r="DD50" i="4"/>
  <c r="DC50" i="4"/>
  <c r="DB50" i="4"/>
  <c r="DA50" i="4"/>
  <c r="CZ50" i="4"/>
  <c r="CY50" i="4"/>
  <c r="CX50" i="4"/>
  <c r="CW50" i="4"/>
  <c r="CV50" i="4"/>
  <c r="CU50" i="4"/>
  <c r="CT50" i="4"/>
  <c r="CR50" i="4"/>
  <c r="BW50" i="4"/>
  <c r="CS50" i="4" s="1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AZ50" i="4"/>
  <c r="AE50" i="4"/>
  <c r="BA50" i="4" s="1"/>
  <c r="AC50" i="4"/>
  <c r="G50" i="4"/>
  <c r="DM50" i="4" s="1"/>
  <c r="DK49" i="4"/>
  <c r="DJ49" i="4"/>
  <c r="DI49" i="4"/>
  <c r="DH49" i="4"/>
  <c r="DG49" i="4"/>
  <c r="DF49" i="4"/>
  <c r="DE49" i="4"/>
  <c r="DD49" i="4"/>
  <c r="DC49" i="4"/>
  <c r="DB49" i="4"/>
  <c r="DA49" i="4"/>
  <c r="CZ49" i="4"/>
  <c r="CY49" i="4"/>
  <c r="CX49" i="4"/>
  <c r="CW49" i="4"/>
  <c r="CV49" i="4"/>
  <c r="CU49" i="4"/>
  <c r="CT49" i="4"/>
  <c r="CS49" i="4"/>
  <c r="CR49" i="4"/>
  <c r="BW49" i="4"/>
  <c r="BU49" i="4" s="1"/>
  <c r="BS49" i="4"/>
  <c r="BR49" i="4"/>
  <c r="BQ49" i="4"/>
  <c r="BP49" i="4"/>
  <c r="BO49" i="4"/>
  <c r="BN49" i="4"/>
  <c r="BM49" i="4"/>
  <c r="BL49" i="4"/>
  <c r="BK49" i="4"/>
  <c r="BJ49" i="4"/>
  <c r="BI49" i="4"/>
  <c r="BH49" i="4"/>
  <c r="BG49" i="4"/>
  <c r="BF49" i="4"/>
  <c r="BE49" i="4"/>
  <c r="BD49" i="4"/>
  <c r="BC49" i="4"/>
  <c r="BB49" i="4"/>
  <c r="AZ49" i="4"/>
  <c r="AE49" i="4"/>
  <c r="BA49" i="4" s="1"/>
  <c r="G49" i="4"/>
  <c r="DM49" i="4" s="1"/>
  <c r="DM48" i="4"/>
  <c r="DK48" i="4"/>
  <c r="DJ48" i="4"/>
  <c r="DI48" i="4"/>
  <c r="DH48" i="4"/>
  <c r="DG48" i="4"/>
  <c r="DF48" i="4"/>
  <c r="DE48" i="4"/>
  <c r="DD48" i="4"/>
  <c r="DC48" i="4"/>
  <c r="DB48" i="4"/>
  <c r="DA48" i="4"/>
  <c r="CZ48" i="4"/>
  <c r="CY48" i="4"/>
  <c r="CX48" i="4"/>
  <c r="CW48" i="4"/>
  <c r="CV48" i="4"/>
  <c r="CU48" i="4"/>
  <c r="CS48" i="4"/>
  <c r="CR48" i="4"/>
  <c r="BX48" i="4"/>
  <c r="BS48" i="4"/>
  <c r="BR48" i="4"/>
  <c r="BQ48" i="4"/>
  <c r="BP48" i="4"/>
  <c r="BO48" i="4"/>
  <c r="BN48" i="4"/>
  <c r="BM48" i="4"/>
  <c r="BL48" i="4"/>
  <c r="BK48" i="4"/>
  <c r="BJ48" i="4"/>
  <c r="BI48" i="4"/>
  <c r="BH48" i="4"/>
  <c r="BG48" i="4"/>
  <c r="BF48" i="4"/>
  <c r="BE48" i="4"/>
  <c r="BD48" i="4"/>
  <c r="BC48" i="4"/>
  <c r="BA48" i="4"/>
  <c r="AZ48" i="4"/>
  <c r="AF48" i="4"/>
  <c r="G48" i="4"/>
  <c r="DK47" i="4"/>
  <c r="DJ47" i="4"/>
  <c r="DI47" i="4"/>
  <c r="DH47" i="4"/>
  <c r="DG47" i="4"/>
  <c r="DF47" i="4"/>
  <c r="DE47" i="4"/>
  <c r="DD47" i="4"/>
  <c r="DC47" i="4"/>
  <c r="DB47" i="4"/>
  <c r="DA47" i="4"/>
  <c r="CZ47" i="4"/>
  <c r="CY47" i="4"/>
  <c r="CX47" i="4"/>
  <c r="CW47" i="4"/>
  <c r="CV47" i="4"/>
  <c r="CU47" i="4"/>
  <c r="CT47" i="4"/>
  <c r="CS47" i="4"/>
  <c r="CR47" i="4"/>
  <c r="BU47" i="4"/>
  <c r="BT47" i="4" s="1"/>
  <c r="CP47" i="4" s="1"/>
  <c r="BS47" i="4"/>
  <c r="BR47" i="4"/>
  <c r="BQ47" i="4"/>
  <c r="BP47" i="4"/>
  <c r="BO47" i="4"/>
  <c r="BN47" i="4"/>
  <c r="BM47" i="4"/>
  <c r="BL47" i="4"/>
  <c r="BK47" i="4"/>
  <c r="BJ47" i="4"/>
  <c r="BI47" i="4"/>
  <c r="BH47" i="4"/>
  <c r="BG47" i="4"/>
  <c r="BF47" i="4"/>
  <c r="BE47" i="4"/>
  <c r="BD47" i="4"/>
  <c r="BC47" i="4"/>
  <c r="BB47" i="4"/>
  <c r="BA47" i="4"/>
  <c r="AZ47" i="4"/>
  <c r="AC47" i="4"/>
  <c r="G47" i="4"/>
  <c r="DM47" i="4" s="1"/>
  <c r="DK46" i="4"/>
  <c r="DJ46" i="4"/>
  <c r="DI46" i="4"/>
  <c r="DH46" i="4"/>
  <c r="DG46" i="4"/>
  <c r="DF46" i="4"/>
  <c r="DE46" i="4"/>
  <c r="DD46" i="4"/>
  <c r="DC46" i="4"/>
  <c r="DB46" i="4"/>
  <c r="DA46" i="4"/>
  <c r="CZ46" i="4"/>
  <c r="CY46" i="4"/>
  <c r="CX46" i="4"/>
  <c r="CW46" i="4"/>
  <c r="CV46" i="4"/>
  <c r="CU46" i="4"/>
  <c r="CT46" i="4"/>
  <c r="CS46" i="4"/>
  <c r="CQ46" i="4" s="1"/>
  <c r="DO46" i="4" s="1"/>
  <c r="CR46" i="4"/>
  <c r="BU46" i="4"/>
  <c r="BT46" i="4" s="1"/>
  <c r="CP46" i="4" s="1"/>
  <c r="BR46" i="4"/>
  <c r="BQ46" i="4"/>
  <c r="BP46" i="4"/>
  <c r="BO46" i="4"/>
  <c r="BN46" i="4"/>
  <c r="BM46" i="4"/>
  <c r="BL46" i="4"/>
  <c r="BK46" i="4"/>
  <c r="BJ46" i="4"/>
  <c r="BI46" i="4"/>
  <c r="BH46" i="4"/>
  <c r="BG46" i="4"/>
  <c r="BF46" i="4"/>
  <c r="BE46" i="4"/>
  <c r="BD46" i="4"/>
  <c r="BC46" i="4"/>
  <c r="BB46" i="4"/>
  <c r="BA46" i="4"/>
  <c r="AZ46" i="4"/>
  <c r="AW46" i="4"/>
  <c r="AC46" i="4" s="1"/>
  <c r="G46" i="4"/>
  <c r="DM46" i="4" s="1"/>
  <c r="DK45" i="4"/>
  <c r="DJ45" i="4"/>
  <c r="DI45" i="4"/>
  <c r="DH45" i="4"/>
  <c r="DG45" i="4"/>
  <c r="DF45" i="4"/>
  <c r="DE45" i="4"/>
  <c r="DD45" i="4"/>
  <c r="DC45" i="4"/>
  <c r="DB45" i="4"/>
  <c r="DA45" i="4"/>
  <c r="CZ45" i="4"/>
  <c r="CY45" i="4"/>
  <c r="CX45" i="4"/>
  <c r="CW45" i="4"/>
  <c r="CV45" i="4"/>
  <c r="CU45" i="4"/>
  <c r="CQ45" i="4" s="1"/>
  <c r="DO45" i="4" s="1"/>
  <c r="CT45" i="4"/>
  <c r="CS45" i="4"/>
  <c r="CR45" i="4"/>
  <c r="BU45" i="4"/>
  <c r="BS45" i="4"/>
  <c r="BR45" i="4"/>
  <c r="BQ45" i="4"/>
  <c r="BP45" i="4"/>
  <c r="BO45" i="4"/>
  <c r="BN45" i="4"/>
  <c r="BM45" i="4"/>
  <c r="BL45" i="4"/>
  <c r="BK45" i="4"/>
  <c r="BJ45" i="4"/>
  <c r="BI45" i="4"/>
  <c r="BH45" i="4"/>
  <c r="BG45" i="4"/>
  <c r="BF45" i="4"/>
  <c r="BE45" i="4"/>
  <c r="BD45" i="4"/>
  <c r="BC45" i="4"/>
  <c r="AY45" i="4" s="1"/>
  <c r="BB45" i="4"/>
  <c r="BA45" i="4"/>
  <c r="AZ45" i="4"/>
  <c r="AC45" i="4"/>
  <c r="G45" i="4"/>
  <c r="DK44" i="4"/>
  <c r="DJ44" i="4"/>
  <c r="DI44" i="4"/>
  <c r="DH44" i="4"/>
  <c r="DG44" i="4"/>
  <c r="DF44" i="4"/>
  <c r="DE44" i="4"/>
  <c r="DD44" i="4"/>
  <c r="DC44" i="4"/>
  <c r="DB44" i="4"/>
  <c r="DA44" i="4"/>
  <c r="CZ44" i="4"/>
  <c r="CY44" i="4"/>
  <c r="CX44" i="4"/>
  <c r="CW44" i="4"/>
  <c r="CV44" i="4"/>
  <c r="CU44" i="4"/>
  <c r="CT44" i="4"/>
  <c r="CS44" i="4"/>
  <c r="CR44" i="4"/>
  <c r="CQ44" i="4" s="1"/>
  <c r="BW44" i="4"/>
  <c r="BU44" i="4" s="1"/>
  <c r="BT44" i="4" s="1"/>
  <c r="CP44" i="4" s="1"/>
  <c r="BS44" i="4"/>
  <c r="BR44" i="4"/>
  <c r="BQ44" i="4"/>
  <c r="BP44" i="4"/>
  <c r="BO44" i="4"/>
  <c r="BN44" i="4"/>
  <c r="BM44" i="4"/>
  <c r="BL44" i="4"/>
  <c r="BK44" i="4"/>
  <c r="BJ44" i="4"/>
  <c r="BI44" i="4"/>
  <c r="BH44" i="4"/>
  <c r="BG44" i="4"/>
  <c r="BF44" i="4"/>
  <c r="BE44" i="4"/>
  <c r="BD44" i="4"/>
  <c r="BC44" i="4"/>
  <c r="BB44" i="4"/>
  <c r="AZ44" i="4"/>
  <c r="AE44" i="4"/>
  <c r="G44" i="4"/>
  <c r="DM44" i="4" s="1"/>
  <c r="DK43" i="4"/>
  <c r="DJ43" i="4"/>
  <c r="DI43" i="4"/>
  <c r="DH43" i="4"/>
  <c r="DG43" i="4"/>
  <c r="DF43" i="4"/>
  <c r="DE43" i="4"/>
  <c r="DD43" i="4"/>
  <c r="DC43" i="4"/>
  <c r="DB43" i="4"/>
  <c r="DA43" i="4"/>
  <c r="CZ43" i="4"/>
  <c r="CY43" i="4"/>
  <c r="CX43" i="4"/>
  <c r="CW43" i="4"/>
  <c r="CV43" i="4"/>
  <c r="CU43" i="4"/>
  <c r="CT43" i="4"/>
  <c r="CR43" i="4"/>
  <c r="BW43" i="4"/>
  <c r="BS43" i="4"/>
  <c r="BR43" i="4"/>
  <c r="BQ43" i="4"/>
  <c r="BP43" i="4"/>
  <c r="BO43" i="4"/>
  <c r="BN43" i="4"/>
  <c r="BM43" i="4"/>
  <c r="BL43" i="4"/>
  <c r="BK43" i="4"/>
  <c r="BJ43" i="4"/>
  <c r="BI43" i="4"/>
  <c r="BH43" i="4"/>
  <c r="BG43" i="4"/>
  <c r="BF43" i="4"/>
  <c r="BE43" i="4"/>
  <c r="BD43" i="4"/>
  <c r="BC43" i="4"/>
  <c r="BB43" i="4"/>
  <c r="AZ43" i="4"/>
  <c r="AE43" i="4"/>
  <c r="AC43" i="4" s="1"/>
  <c r="G43" i="4"/>
  <c r="DM43" i="4" s="1"/>
  <c r="DM42" i="4"/>
  <c r="DK42" i="4"/>
  <c r="DJ42" i="4"/>
  <c r="DI42" i="4"/>
  <c r="DH42" i="4"/>
  <c r="DG42" i="4"/>
  <c r="DF42" i="4"/>
  <c r="DE42" i="4"/>
  <c r="DD42" i="4"/>
  <c r="DB42" i="4"/>
  <c r="DA42" i="4"/>
  <c r="CZ42" i="4"/>
  <c r="CY42" i="4"/>
  <c r="CX42" i="4"/>
  <c r="CW42" i="4"/>
  <c r="CV42" i="4"/>
  <c r="CU42" i="4"/>
  <c r="CT42" i="4"/>
  <c r="CS42" i="4"/>
  <c r="CR42" i="4"/>
  <c r="CG42" i="4"/>
  <c r="CG112" i="4" s="1"/>
  <c r="BS42" i="4"/>
  <c r="BR42" i="4"/>
  <c r="BQ42" i="4"/>
  <c r="BP42" i="4"/>
  <c r="BO42" i="4"/>
  <c r="BN42" i="4"/>
  <c r="BM42" i="4"/>
  <c r="BL42" i="4"/>
  <c r="BJ42" i="4"/>
  <c r="BI42" i="4"/>
  <c r="BH42" i="4"/>
  <c r="BG42" i="4"/>
  <c r="BF42" i="4"/>
  <c r="BE42" i="4"/>
  <c r="BD42" i="4"/>
  <c r="BC42" i="4"/>
  <c r="BB42" i="4"/>
  <c r="BA42" i="4"/>
  <c r="AZ42" i="4"/>
  <c r="AO42" i="4"/>
  <c r="S42" i="4"/>
  <c r="S112" i="4" s="1"/>
  <c r="G42" i="4"/>
  <c r="DM41" i="4"/>
  <c r="DK41" i="4"/>
  <c r="DJ41" i="4"/>
  <c r="DI41" i="4"/>
  <c r="DH41" i="4"/>
  <c r="DG41" i="4"/>
  <c r="DF41" i="4"/>
  <c r="DE41" i="4"/>
  <c r="DD41" i="4"/>
  <c r="DC41" i="4"/>
  <c r="DB41" i="4"/>
  <c r="DA41" i="4"/>
  <c r="CZ41" i="4"/>
  <c r="CY41" i="4"/>
  <c r="CX41" i="4"/>
  <c r="CW41" i="4"/>
  <c r="CV41" i="4"/>
  <c r="CU41" i="4"/>
  <c r="CT41" i="4"/>
  <c r="CS41" i="4"/>
  <c r="CR41" i="4"/>
  <c r="CO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W41" i="4"/>
  <c r="G41" i="4"/>
  <c r="DM40" i="4"/>
  <c r="DK40" i="4"/>
  <c r="DJ40" i="4"/>
  <c r="DI40" i="4"/>
  <c r="DH40" i="4"/>
  <c r="DG40" i="4"/>
  <c r="DF40" i="4"/>
  <c r="DE40" i="4"/>
  <c r="DD40" i="4"/>
  <c r="DC40" i="4"/>
  <c r="DB40" i="4"/>
  <c r="DA40" i="4"/>
  <c r="CZ40" i="4"/>
  <c r="CY40" i="4"/>
  <c r="CX40" i="4"/>
  <c r="CW40" i="4"/>
  <c r="CV40" i="4"/>
  <c r="CU40" i="4"/>
  <c r="CT40" i="4"/>
  <c r="CS40" i="4"/>
  <c r="CR40" i="4"/>
  <c r="BU40" i="4"/>
  <c r="BT40" i="4"/>
  <c r="CP40" i="4" s="1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C40" i="4"/>
  <c r="AB40" i="4"/>
  <c r="AX40" i="4" s="1"/>
  <c r="G40" i="4"/>
  <c r="DM39" i="4"/>
  <c r="DK39" i="4"/>
  <c r="DJ39" i="4"/>
  <c r="DI39" i="4"/>
  <c r="DH39" i="4"/>
  <c r="DG39" i="4"/>
  <c r="DF39" i="4"/>
  <c r="DE39" i="4"/>
  <c r="DD39" i="4"/>
  <c r="DC39" i="4"/>
  <c r="DB39" i="4"/>
  <c r="DA39" i="4"/>
  <c r="CZ39" i="4"/>
  <c r="CY39" i="4"/>
  <c r="CX39" i="4"/>
  <c r="CW39" i="4"/>
  <c r="CV39" i="4"/>
  <c r="CU39" i="4"/>
  <c r="CS39" i="4"/>
  <c r="CR39" i="4"/>
  <c r="BX39" i="4"/>
  <c r="CT39" i="4" s="1"/>
  <c r="CQ39" i="4" s="1"/>
  <c r="BS39" i="4"/>
  <c r="BR39" i="4"/>
  <c r="BQ39" i="4"/>
  <c r="BP39" i="4"/>
  <c r="BO39" i="4"/>
  <c r="BN39" i="4"/>
  <c r="BM39" i="4"/>
  <c r="BL39" i="4"/>
  <c r="BK39" i="4"/>
  <c r="BJ39" i="4"/>
  <c r="BI39" i="4"/>
  <c r="BH39" i="4"/>
  <c r="BG39" i="4"/>
  <c r="BF39" i="4"/>
  <c r="BE39" i="4"/>
  <c r="BD39" i="4"/>
  <c r="BC39" i="4"/>
  <c r="BA39" i="4"/>
  <c r="AZ39" i="4"/>
  <c r="AF39" i="4"/>
  <c r="G39" i="4"/>
  <c r="DK38" i="4"/>
  <c r="DJ38" i="4"/>
  <c r="DI38" i="4"/>
  <c r="DH38" i="4"/>
  <c r="DG38" i="4"/>
  <c r="DF38" i="4"/>
  <c r="DE38" i="4"/>
  <c r="DD38" i="4"/>
  <c r="DC38" i="4"/>
  <c r="DB38" i="4"/>
  <c r="DA38" i="4"/>
  <c r="CZ38" i="4"/>
  <c r="CY38" i="4"/>
  <c r="CX38" i="4"/>
  <c r="CW38" i="4"/>
  <c r="CV38" i="4"/>
  <c r="CU38" i="4"/>
  <c r="CT38" i="4"/>
  <c r="CS38" i="4"/>
  <c r="CR38" i="4"/>
  <c r="BU38" i="4"/>
  <c r="BS38" i="4"/>
  <c r="BR38" i="4"/>
  <c r="BQ38" i="4"/>
  <c r="BP38" i="4"/>
  <c r="BO38" i="4"/>
  <c r="BN38" i="4"/>
  <c r="BM38" i="4"/>
  <c r="BL38" i="4"/>
  <c r="BK38" i="4"/>
  <c r="BJ38" i="4"/>
  <c r="BI38" i="4"/>
  <c r="BH38" i="4"/>
  <c r="BG38" i="4"/>
  <c r="BF38" i="4"/>
  <c r="BE38" i="4"/>
  <c r="BD38" i="4"/>
  <c r="BC38" i="4"/>
  <c r="BB38" i="4"/>
  <c r="BA38" i="4"/>
  <c r="AZ38" i="4"/>
  <c r="AF38" i="4"/>
  <c r="AC38" i="4" s="1"/>
  <c r="G38" i="4"/>
  <c r="BT38" i="4" s="1"/>
  <c r="CP38" i="4" s="1"/>
  <c r="DK37" i="4"/>
  <c r="DJ37" i="4"/>
  <c r="DI37" i="4"/>
  <c r="DH37" i="4"/>
  <c r="DG37" i="4"/>
  <c r="DF37" i="4"/>
  <c r="DE37" i="4"/>
  <c r="DD37" i="4"/>
  <c r="DC37" i="4"/>
  <c r="DB37" i="4"/>
  <c r="DA37" i="4"/>
  <c r="CZ37" i="4"/>
  <c r="CY37" i="4"/>
  <c r="CX37" i="4"/>
  <c r="CW37" i="4"/>
  <c r="CV37" i="4"/>
  <c r="CU37" i="4"/>
  <c r="CT37" i="4"/>
  <c r="CS37" i="4"/>
  <c r="CR37" i="4"/>
  <c r="BU37" i="4"/>
  <c r="BS37" i="4"/>
  <c r="BR37" i="4"/>
  <c r="BQ37" i="4"/>
  <c r="BP37" i="4"/>
  <c r="BO37" i="4"/>
  <c r="BN37" i="4"/>
  <c r="BM37" i="4"/>
  <c r="BL37" i="4"/>
  <c r="BK37" i="4"/>
  <c r="BJ37" i="4"/>
  <c r="BI37" i="4"/>
  <c r="BH37" i="4"/>
  <c r="BG37" i="4"/>
  <c r="BF37" i="4"/>
  <c r="BE37" i="4"/>
  <c r="BD37" i="4"/>
  <c r="BC37" i="4"/>
  <c r="BB37" i="4"/>
  <c r="BA37" i="4"/>
  <c r="AY37" i="4" s="1"/>
  <c r="AZ37" i="4"/>
  <c r="AF37" i="4"/>
  <c r="AC37" i="4"/>
  <c r="G37" i="4"/>
  <c r="DM36" i="4"/>
  <c r="DK36" i="4"/>
  <c r="DJ36" i="4"/>
  <c r="DI36" i="4"/>
  <c r="DH36" i="4"/>
  <c r="DG36" i="4"/>
  <c r="DF36" i="4"/>
  <c r="DE36" i="4"/>
  <c r="DD36" i="4"/>
  <c r="DC36" i="4"/>
  <c r="DB36" i="4"/>
  <c r="DA36" i="4"/>
  <c r="CZ36" i="4"/>
  <c r="CY36" i="4"/>
  <c r="CX36" i="4"/>
  <c r="CW36" i="4"/>
  <c r="CV36" i="4"/>
  <c r="CU36" i="4"/>
  <c r="CT36" i="4"/>
  <c r="CR36" i="4"/>
  <c r="BW36" i="4"/>
  <c r="CS36" i="4" s="1"/>
  <c r="BS36" i="4"/>
  <c r="BR36" i="4"/>
  <c r="BQ36" i="4"/>
  <c r="BP36" i="4"/>
  <c r="BO36" i="4"/>
  <c r="BN36" i="4"/>
  <c r="BM36" i="4"/>
  <c r="BL36" i="4"/>
  <c r="BK36" i="4"/>
  <c r="BJ36" i="4"/>
  <c r="BI36" i="4"/>
  <c r="BH36" i="4"/>
  <c r="BG36" i="4"/>
  <c r="BF36" i="4"/>
  <c r="BE36" i="4"/>
  <c r="BD36" i="4"/>
  <c r="BC36" i="4"/>
  <c r="BB36" i="4"/>
  <c r="BA36" i="4"/>
  <c r="AZ36" i="4"/>
  <c r="AY36" i="4" s="1"/>
  <c r="DN36" i="4" s="1"/>
  <c r="AE36" i="4"/>
  <c r="AC36" i="4" s="1"/>
  <c r="AB36" i="4" s="1"/>
  <c r="AX36" i="4" s="1"/>
  <c r="G36" i="4"/>
  <c r="DM35" i="4"/>
  <c r="DK35" i="4"/>
  <c r="DJ35" i="4"/>
  <c r="DI35" i="4"/>
  <c r="DH35" i="4"/>
  <c r="DG35" i="4"/>
  <c r="DF35" i="4"/>
  <c r="DE35" i="4"/>
  <c r="DD35" i="4"/>
  <c r="DC35" i="4"/>
  <c r="DB35" i="4"/>
  <c r="DA35" i="4"/>
  <c r="CZ35" i="4"/>
  <c r="CY35" i="4"/>
  <c r="CX35" i="4"/>
  <c r="CW35" i="4"/>
  <c r="CV35" i="4"/>
  <c r="CV52" i="4" s="1"/>
  <c r="CU35" i="4"/>
  <c r="CT35" i="4"/>
  <c r="CS35" i="4"/>
  <c r="CR35" i="4"/>
  <c r="CP35" i="4"/>
  <c r="BU35" i="4"/>
  <c r="BS35" i="4"/>
  <c r="BR35" i="4"/>
  <c r="BQ35" i="4"/>
  <c r="BP35" i="4"/>
  <c r="BO35" i="4"/>
  <c r="BN35" i="4"/>
  <c r="BM35" i="4"/>
  <c r="BL35" i="4"/>
  <c r="BK35" i="4"/>
  <c r="BJ35" i="4"/>
  <c r="BI35" i="4"/>
  <c r="BH35" i="4"/>
  <c r="BG35" i="4"/>
  <c r="BF35" i="4"/>
  <c r="BE35" i="4"/>
  <c r="BD35" i="4"/>
  <c r="BC35" i="4"/>
  <c r="BB35" i="4"/>
  <c r="BA35" i="4"/>
  <c r="AZ35" i="4"/>
  <c r="AC35" i="4"/>
  <c r="G35" i="4"/>
  <c r="BT35" i="4" s="1"/>
  <c r="DK34" i="4"/>
  <c r="DJ34" i="4"/>
  <c r="DI34" i="4"/>
  <c r="DH34" i="4"/>
  <c r="DG34" i="4"/>
  <c r="DF34" i="4"/>
  <c r="DE34" i="4"/>
  <c r="DD34" i="4"/>
  <c r="DC34" i="4"/>
  <c r="DB34" i="4"/>
  <c r="DA34" i="4"/>
  <c r="CZ34" i="4"/>
  <c r="CY34" i="4"/>
  <c r="CX34" i="4"/>
  <c r="CW34" i="4"/>
  <c r="CV34" i="4"/>
  <c r="CU34" i="4"/>
  <c r="CT34" i="4"/>
  <c r="CQ34" i="4" s="1"/>
  <c r="CS34" i="4"/>
  <c r="CR34" i="4"/>
  <c r="BX34" i="4"/>
  <c r="BU34" i="4" s="1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A34" i="4"/>
  <c r="AZ34" i="4"/>
  <c r="AF34" i="4"/>
  <c r="BB34" i="4" s="1"/>
  <c r="G34" i="4"/>
  <c r="DM33" i="4"/>
  <c r="DK33" i="4"/>
  <c r="DJ33" i="4"/>
  <c r="DI33" i="4"/>
  <c r="DH33" i="4"/>
  <c r="DG33" i="4"/>
  <c r="DF33" i="4"/>
  <c r="DE33" i="4"/>
  <c r="DD33" i="4"/>
  <c r="DC33" i="4"/>
  <c r="DB33" i="4"/>
  <c r="DA33" i="4"/>
  <c r="CZ33" i="4"/>
  <c r="CY33" i="4"/>
  <c r="CQ33" i="4" s="1"/>
  <c r="DO33" i="4" s="1"/>
  <c r="CX33" i="4"/>
  <c r="CW33" i="4"/>
  <c r="CV33" i="4"/>
  <c r="CU33" i="4"/>
  <c r="CT33" i="4"/>
  <c r="CS33" i="4"/>
  <c r="CR33" i="4"/>
  <c r="BU33" i="4"/>
  <c r="BT33" i="4"/>
  <c r="CP33" i="4" s="1"/>
  <c r="BS33" i="4"/>
  <c r="BR33" i="4"/>
  <c r="BQ33" i="4"/>
  <c r="BP33" i="4"/>
  <c r="BO33" i="4"/>
  <c r="BO52" i="4" s="1"/>
  <c r="BN33" i="4"/>
  <c r="BM33" i="4"/>
  <c r="BL33" i="4"/>
  <c r="BK33" i="4"/>
  <c r="BJ33" i="4"/>
  <c r="BI33" i="4"/>
  <c r="BH33" i="4"/>
  <c r="BG33" i="4"/>
  <c r="AY33" i="4" s="1"/>
  <c r="BF33" i="4"/>
  <c r="BE33" i="4"/>
  <c r="BD33" i="4"/>
  <c r="BC33" i="4"/>
  <c r="BB33" i="4"/>
  <c r="AZ33" i="4"/>
  <c r="AE33" i="4"/>
  <c r="BA33" i="4" s="1"/>
  <c r="G33" i="4"/>
  <c r="DM32" i="4"/>
  <c r="DK32" i="4"/>
  <c r="DJ32" i="4"/>
  <c r="DI32" i="4"/>
  <c r="DH32" i="4"/>
  <c r="DG32" i="4"/>
  <c r="DF32" i="4"/>
  <c r="DE32" i="4"/>
  <c r="DD32" i="4"/>
  <c r="DC32" i="4"/>
  <c r="DB32" i="4"/>
  <c r="DA32" i="4"/>
  <c r="CZ32" i="4"/>
  <c r="CY32" i="4"/>
  <c r="CX32" i="4"/>
  <c r="CW32" i="4"/>
  <c r="CV32" i="4"/>
  <c r="CU32" i="4"/>
  <c r="CT32" i="4"/>
  <c r="CR32" i="4"/>
  <c r="BW32" i="4"/>
  <c r="CS32" i="4" s="1"/>
  <c r="BS32" i="4"/>
  <c r="BR32" i="4"/>
  <c r="BQ32" i="4"/>
  <c r="BP32" i="4"/>
  <c r="BO32" i="4"/>
  <c r="BN32" i="4"/>
  <c r="BM32" i="4"/>
  <c r="BL32" i="4"/>
  <c r="BK32" i="4"/>
  <c r="BJ32" i="4"/>
  <c r="BI32" i="4"/>
  <c r="BH32" i="4"/>
  <c r="BG32" i="4"/>
  <c r="BF32" i="4"/>
  <c r="BE32" i="4"/>
  <c r="BD32" i="4"/>
  <c r="BC32" i="4"/>
  <c r="BB32" i="4"/>
  <c r="AZ32" i="4"/>
  <c r="AE32" i="4"/>
  <c r="BA32" i="4" s="1"/>
  <c r="G32" i="4"/>
  <c r="DK31" i="4"/>
  <c r="DJ31" i="4"/>
  <c r="DI31" i="4"/>
  <c r="DH31" i="4"/>
  <c r="DG31" i="4"/>
  <c r="DF31" i="4"/>
  <c r="DE31" i="4"/>
  <c r="DD31" i="4"/>
  <c r="DC31" i="4"/>
  <c r="DB31" i="4"/>
  <c r="DA31" i="4"/>
  <c r="CZ31" i="4"/>
  <c r="CY31" i="4"/>
  <c r="CX31" i="4"/>
  <c r="CW31" i="4"/>
  <c r="CV31" i="4"/>
  <c r="CU31" i="4"/>
  <c r="CT31" i="4"/>
  <c r="CR31" i="4"/>
  <c r="BW31" i="4"/>
  <c r="CS31" i="4" s="1"/>
  <c r="BU31" i="4"/>
  <c r="BS31" i="4"/>
  <c r="BR31" i="4"/>
  <c r="BQ31" i="4"/>
  <c r="BP31" i="4"/>
  <c r="BO31" i="4"/>
  <c r="BN31" i="4"/>
  <c r="BM31" i="4"/>
  <c r="BL31" i="4"/>
  <c r="BK31" i="4"/>
  <c r="BJ31" i="4"/>
  <c r="BI31" i="4"/>
  <c r="BH31" i="4"/>
  <c r="BG31" i="4"/>
  <c r="BF31" i="4"/>
  <c r="BE31" i="4"/>
  <c r="BD31" i="4"/>
  <c r="BC31" i="4"/>
  <c r="BB31" i="4"/>
  <c r="AZ31" i="4"/>
  <c r="AE31" i="4"/>
  <c r="BA31" i="4" s="1"/>
  <c r="AC31" i="4"/>
  <c r="G31" i="4"/>
  <c r="DM31" i="4" s="1"/>
  <c r="DO30" i="4"/>
  <c r="DM30" i="4"/>
  <c r="DK30" i="4"/>
  <c r="DJ30" i="4"/>
  <c r="DI30" i="4"/>
  <c r="DH30" i="4"/>
  <c r="DG30" i="4"/>
  <c r="DF30" i="4"/>
  <c r="DE30" i="4"/>
  <c r="DD30" i="4"/>
  <c r="DC30" i="4"/>
  <c r="DB30" i="4"/>
  <c r="DA30" i="4"/>
  <c r="CZ30" i="4"/>
  <c r="CY30" i="4"/>
  <c r="CX30" i="4"/>
  <c r="CQ30" i="4" s="1"/>
  <c r="CW30" i="4"/>
  <c r="CV30" i="4"/>
  <c r="CU30" i="4"/>
  <c r="CT30" i="4"/>
  <c r="CS30" i="4"/>
  <c r="CR30" i="4"/>
  <c r="CP30" i="4"/>
  <c r="BU30" i="4"/>
  <c r="BT30" i="4" s="1"/>
  <c r="BS30" i="4"/>
  <c r="BR30" i="4"/>
  <c r="BQ30" i="4"/>
  <c r="BP30" i="4"/>
  <c r="BO30" i="4"/>
  <c r="BN30" i="4"/>
  <c r="BM30" i="4"/>
  <c r="BL30" i="4"/>
  <c r="BK30" i="4"/>
  <c r="BJ30" i="4"/>
  <c r="BI30" i="4"/>
  <c r="BH30" i="4"/>
  <c r="BG30" i="4"/>
  <c r="BF30" i="4"/>
  <c r="BE30" i="4"/>
  <c r="AY30" i="4" s="1"/>
  <c r="BD30" i="4"/>
  <c r="BC30" i="4"/>
  <c r="BB30" i="4"/>
  <c r="BA30" i="4"/>
  <c r="AZ30" i="4"/>
  <c r="AC30" i="4"/>
  <c r="G30" i="4"/>
  <c r="DK29" i="4"/>
  <c r="DJ29" i="4"/>
  <c r="DI29" i="4"/>
  <c r="DH29" i="4"/>
  <c r="DG29" i="4"/>
  <c r="DF29" i="4"/>
  <c r="DE29" i="4"/>
  <c r="DD29" i="4"/>
  <c r="DC29" i="4"/>
  <c r="DB29" i="4"/>
  <c r="DA29" i="4"/>
  <c r="CZ29" i="4"/>
  <c r="CY29" i="4"/>
  <c r="CX29" i="4"/>
  <c r="CW29" i="4"/>
  <c r="CV29" i="4"/>
  <c r="CU29" i="4"/>
  <c r="CT29" i="4"/>
  <c r="CS29" i="4"/>
  <c r="CR29" i="4"/>
  <c r="BU29" i="4"/>
  <c r="BS29" i="4"/>
  <c r="BR29" i="4"/>
  <c r="BQ29" i="4"/>
  <c r="BP29" i="4"/>
  <c r="BO29" i="4"/>
  <c r="BN29" i="4"/>
  <c r="BM29" i="4"/>
  <c r="BL29" i="4"/>
  <c r="BK29" i="4"/>
  <c r="BJ29" i="4"/>
  <c r="BI29" i="4"/>
  <c r="BH29" i="4"/>
  <c r="BG29" i="4"/>
  <c r="BF29" i="4"/>
  <c r="BE29" i="4"/>
  <c r="BD29" i="4"/>
  <c r="BC29" i="4"/>
  <c r="BB29" i="4"/>
  <c r="BA29" i="4"/>
  <c r="AZ29" i="4"/>
  <c r="AC29" i="4"/>
  <c r="G29" i="4"/>
  <c r="AB29" i="4" s="1"/>
  <c r="AX29" i="4" s="1"/>
  <c r="DM28" i="4"/>
  <c r="DK28" i="4"/>
  <c r="DJ28" i="4"/>
  <c r="DI28" i="4"/>
  <c r="DH28" i="4"/>
  <c r="DG28" i="4"/>
  <c r="DF28" i="4"/>
  <c r="DE28" i="4"/>
  <c r="DD28" i="4"/>
  <c r="DC28" i="4"/>
  <c r="DB28" i="4"/>
  <c r="DA28" i="4"/>
  <c r="CZ28" i="4"/>
  <c r="CY28" i="4"/>
  <c r="CX28" i="4"/>
  <c r="CW28" i="4"/>
  <c r="CV28" i="4"/>
  <c r="CU28" i="4"/>
  <c r="CT28" i="4"/>
  <c r="CS28" i="4"/>
  <c r="CR28" i="4"/>
  <c r="CQ28" i="4"/>
  <c r="BU28" i="4"/>
  <c r="BT28" i="4" s="1"/>
  <c r="CP28" i="4" s="1"/>
  <c r="BS28" i="4"/>
  <c r="BR28" i="4"/>
  <c r="BQ28" i="4"/>
  <c r="BP28" i="4"/>
  <c r="BO28" i="4"/>
  <c r="BN28" i="4"/>
  <c r="BM28" i="4"/>
  <c r="BL28" i="4"/>
  <c r="BK28" i="4"/>
  <c r="BJ28" i="4"/>
  <c r="BI28" i="4"/>
  <c r="BH28" i="4"/>
  <c r="BG28" i="4"/>
  <c r="BF28" i="4"/>
  <c r="AY28" i="4" s="1"/>
  <c r="DN28" i="4" s="1"/>
  <c r="BE28" i="4"/>
  <c r="BD28" i="4"/>
  <c r="BC28" i="4"/>
  <c r="BB28" i="4"/>
  <c r="BA28" i="4"/>
  <c r="AZ28" i="4"/>
  <c r="AX28" i="4"/>
  <c r="AC28" i="4"/>
  <c r="AB28" i="4" s="1"/>
  <c r="G28" i="4"/>
  <c r="DM27" i="4"/>
  <c r="DK27" i="4"/>
  <c r="DJ27" i="4"/>
  <c r="DI27" i="4"/>
  <c r="DH27" i="4"/>
  <c r="DG27" i="4"/>
  <c r="DE27" i="4"/>
  <c r="DD27" i="4"/>
  <c r="DC27" i="4"/>
  <c r="DB27" i="4"/>
  <c r="DA27" i="4"/>
  <c r="CZ27" i="4"/>
  <c r="CY27" i="4"/>
  <c r="CX27" i="4"/>
  <c r="CW27" i="4"/>
  <c r="CV27" i="4"/>
  <c r="CU27" i="4"/>
  <c r="CT27" i="4"/>
  <c r="CS27" i="4"/>
  <c r="CR27" i="4"/>
  <c r="CJ27" i="4"/>
  <c r="BS27" i="4"/>
  <c r="BR27" i="4"/>
  <c r="BQ27" i="4"/>
  <c r="BP27" i="4"/>
  <c r="BO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R27" i="4"/>
  <c r="BN27" i="4" s="1"/>
  <c r="AF27" i="4"/>
  <c r="G27" i="4"/>
  <c r="DK26" i="4"/>
  <c r="DJ26" i="4"/>
  <c r="DI26" i="4"/>
  <c r="DH26" i="4"/>
  <c r="DG26" i="4"/>
  <c r="DF26" i="4"/>
  <c r="DE26" i="4"/>
  <c r="DD26" i="4"/>
  <c r="DC26" i="4"/>
  <c r="DB26" i="4"/>
  <c r="DA26" i="4"/>
  <c r="CZ26" i="4"/>
  <c r="CY26" i="4"/>
  <c r="CX26" i="4"/>
  <c r="CW26" i="4"/>
  <c r="CV26" i="4"/>
  <c r="CU26" i="4"/>
  <c r="CT26" i="4"/>
  <c r="CS26" i="4"/>
  <c r="CR26" i="4"/>
  <c r="BU26" i="4"/>
  <c r="BT26" i="4"/>
  <c r="CP26" i="4" s="1"/>
  <c r="BS26" i="4"/>
  <c r="BR26" i="4"/>
  <c r="BQ26" i="4"/>
  <c r="BP26" i="4"/>
  <c r="BO26" i="4"/>
  <c r="BN26" i="4"/>
  <c r="BM26" i="4"/>
  <c r="BL26" i="4"/>
  <c r="BK26" i="4"/>
  <c r="BJ26" i="4"/>
  <c r="BI26" i="4"/>
  <c r="BH26" i="4"/>
  <c r="BG26" i="4"/>
  <c r="BF26" i="4"/>
  <c r="BE26" i="4"/>
  <c r="BD26" i="4"/>
  <c r="BC26" i="4"/>
  <c r="BB26" i="4"/>
  <c r="BA26" i="4"/>
  <c r="AZ26" i="4"/>
  <c r="AC26" i="4"/>
  <c r="G26" i="4"/>
  <c r="DM26" i="4" s="1"/>
  <c r="DM25" i="4"/>
  <c r="DK25" i="4"/>
  <c r="DJ25" i="4"/>
  <c r="DI25" i="4"/>
  <c r="DH25" i="4"/>
  <c r="DG25" i="4"/>
  <c r="DF25" i="4"/>
  <c r="DE25" i="4"/>
  <c r="DD25" i="4"/>
  <c r="DC25" i="4"/>
  <c r="DB25" i="4"/>
  <c r="DA25" i="4"/>
  <c r="CZ25" i="4"/>
  <c r="CY25" i="4"/>
  <c r="CX25" i="4"/>
  <c r="CX52" i="4" s="1"/>
  <c r="CW25" i="4"/>
  <c r="CV25" i="4"/>
  <c r="CU25" i="4"/>
  <c r="CS25" i="4"/>
  <c r="CR25" i="4"/>
  <c r="BX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H52" i="4" s="1"/>
  <c r="BG25" i="4"/>
  <c r="BF25" i="4"/>
  <c r="BE25" i="4"/>
  <c r="BD25" i="4"/>
  <c r="BC25" i="4"/>
  <c r="BA25" i="4"/>
  <c r="AZ25" i="4"/>
  <c r="AF25" i="4"/>
  <c r="G25" i="4"/>
  <c r="DM24" i="4"/>
  <c r="DK24" i="4"/>
  <c r="DJ24" i="4"/>
  <c r="DI24" i="4"/>
  <c r="DH24" i="4"/>
  <c r="DG24" i="4"/>
  <c r="DF24" i="4"/>
  <c r="DE24" i="4"/>
  <c r="DD24" i="4"/>
  <c r="DC24" i="4"/>
  <c r="DB24" i="4"/>
  <c r="DA24" i="4"/>
  <c r="CZ24" i="4"/>
  <c r="CY24" i="4"/>
  <c r="CX24" i="4"/>
  <c r="CW24" i="4"/>
  <c r="CV24" i="4"/>
  <c r="CU24" i="4"/>
  <c r="CT24" i="4"/>
  <c r="CS24" i="4"/>
  <c r="CR24" i="4"/>
  <c r="BU24" i="4"/>
  <c r="BS24" i="4"/>
  <c r="BR24" i="4"/>
  <c r="BQ24" i="4"/>
  <c r="BP24" i="4"/>
  <c r="BO24" i="4"/>
  <c r="BN24" i="4"/>
  <c r="BM24" i="4"/>
  <c r="BL24" i="4"/>
  <c r="BK24" i="4"/>
  <c r="BJ24" i="4"/>
  <c r="BI24" i="4"/>
  <c r="BH24" i="4"/>
  <c r="BG24" i="4"/>
  <c r="BF24" i="4"/>
  <c r="BE24" i="4"/>
  <c r="BD24" i="4"/>
  <c r="BC24" i="4"/>
  <c r="BC52" i="4" s="1"/>
  <c r="BB24" i="4"/>
  <c r="BA24" i="4"/>
  <c r="AZ24" i="4"/>
  <c r="AC24" i="4"/>
  <c r="G24" i="4"/>
  <c r="DK23" i="4"/>
  <c r="DJ23" i="4"/>
  <c r="DI23" i="4"/>
  <c r="DH23" i="4"/>
  <c r="DG23" i="4"/>
  <c r="DF23" i="4"/>
  <c r="DE23" i="4"/>
  <c r="DD23" i="4"/>
  <c r="DC23" i="4"/>
  <c r="DB23" i="4"/>
  <c r="DA23" i="4"/>
  <c r="CZ23" i="4"/>
  <c r="CY23" i="4"/>
  <c r="CX23" i="4"/>
  <c r="CW23" i="4"/>
  <c r="CV23" i="4"/>
  <c r="CU23" i="4"/>
  <c r="CT23" i="4"/>
  <c r="CS23" i="4"/>
  <c r="CR23" i="4"/>
  <c r="BU23" i="4"/>
  <c r="BS23" i="4"/>
  <c r="BR23" i="4"/>
  <c r="BQ23" i="4"/>
  <c r="BP23" i="4"/>
  <c r="BO23" i="4"/>
  <c r="BN23" i="4"/>
  <c r="BM23" i="4"/>
  <c r="BL23" i="4"/>
  <c r="BK23" i="4"/>
  <c r="BJ23" i="4"/>
  <c r="BI23" i="4"/>
  <c r="BH23" i="4"/>
  <c r="BG23" i="4"/>
  <c r="BF23" i="4"/>
  <c r="BE23" i="4"/>
  <c r="BD23" i="4"/>
  <c r="BC23" i="4"/>
  <c r="BB23" i="4"/>
  <c r="BA23" i="4"/>
  <c r="AZ23" i="4"/>
  <c r="AC23" i="4"/>
  <c r="G23" i="4"/>
  <c r="CX22" i="4"/>
  <c r="CN22" i="4"/>
  <c r="CM22" i="4"/>
  <c r="CM107" i="4" s="1"/>
  <c r="CL22" i="4"/>
  <c r="CL107" i="4" s="1"/>
  <c r="CL119" i="4" s="1"/>
  <c r="CK22" i="4"/>
  <c r="CJ22" i="4"/>
  <c r="CI22" i="4"/>
  <c r="CH22" i="4"/>
  <c r="CH107" i="4" s="1"/>
  <c r="CH119" i="4" s="1"/>
  <c r="CG22" i="4"/>
  <c r="CF22" i="4"/>
  <c r="CF107" i="4" s="1"/>
  <c r="CE22" i="4"/>
  <c r="CE107" i="4" s="1"/>
  <c r="CD22" i="4"/>
  <c r="CD107" i="4" s="1"/>
  <c r="CC22" i="4"/>
  <c r="CB22" i="4"/>
  <c r="CB107" i="4" s="1"/>
  <c r="CB119" i="4" s="1"/>
  <c r="CA22" i="4"/>
  <c r="BZ22" i="4"/>
  <c r="BV22" i="4"/>
  <c r="AV22" i="4"/>
  <c r="AU22" i="4"/>
  <c r="AT22" i="4"/>
  <c r="AS22" i="4"/>
  <c r="AR22" i="4"/>
  <c r="AQ22" i="4"/>
  <c r="AQ107" i="4" s="1"/>
  <c r="AP22" i="4"/>
  <c r="AO22" i="4"/>
  <c r="AN22" i="4"/>
  <c r="AM22" i="4"/>
  <c r="AL22" i="4"/>
  <c r="AK22" i="4"/>
  <c r="AK107" i="4" s="1"/>
  <c r="AJ22" i="4"/>
  <c r="AJ107" i="4" s="1"/>
  <c r="AI22" i="4"/>
  <c r="AH22" i="4"/>
  <c r="AH107" i="4" s="1"/>
  <c r="AD22" i="4"/>
  <c r="AA22" i="4"/>
  <c r="Z22" i="4"/>
  <c r="Z107" i="4" s="1"/>
  <c r="Y22" i="4"/>
  <c r="X22" i="4"/>
  <c r="W22" i="4"/>
  <c r="V22" i="4"/>
  <c r="U22" i="4"/>
  <c r="U107" i="4" s="1"/>
  <c r="U119" i="4" s="1"/>
  <c r="T22" i="4"/>
  <c r="S22" i="4"/>
  <c r="R22" i="4"/>
  <c r="R107" i="4" s="1"/>
  <c r="Q22" i="4"/>
  <c r="P22" i="4"/>
  <c r="O22" i="4"/>
  <c r="M22" i="4"/>
  <c r="L22" i="4"/>
  <c r="L107" i="4" s="1"/>
  <c r="K22" i="4"/>
  <c r="J22" i="4"/>
  <c r="I22" i="4"/>
  <c r="I107" i="4" s="1"/>
  <c r="H22" i="4"/>
  <c r="DK21" i="4"/>
  <c r="DJ21" i="4"/>
  <c r="DI21" i="4"/>
  <c r="DH21" i="4"/>
  <c r="DG21" i="4"/>
  <c r="DF21" i="4"/>
  <c r="DE21" i="4"/>
  <c r="DD21" i="4"/>
  <c r="DC21" i="4"/>
  <c r="DB21" i="4"/>
  <c r="DA21" i="4"/>
  <c r="CZ21" i="4"/>
  <c r="CY21" i="4"/>
  <c r="CX21" i="4"/>
  <c r="CW21" i="4"/>
  <c r="CV21" i="4"/>
  <c r="CU21" i="4"/>
  <c r="CT21" i="4"/>
  <c r="CS21" i="4"/>
  <c r="CR21" i="4"/>
  <c r="BX21" i="4"/>
  <c r="BU21" i="4" s="1"/>
  <c r="BT21" i="4" s="1"/>
  <c r="CP21" i="4" s="1"/>
  <c r="BS21" i="4"/>
  <c r="BR21" i="4"/>
  <c r="BQ21" i="4"/>
  <c r="BP21" i="4"/>
  <c r="BO21" i="4"/>
  <c r="BN21" i="4"/>
  <c r="BM21" i="4"/>
  <c r="BL21" i="4"/>
  <c r="BK21" i="4"/>
  <c r="BJ21" i="4"/>
  <c r="BI21" i="4"/>
  <c r="BH21" i="4"/>
  <c r="BG21" i="4"/>
  <c r="BF21" i="4"/>
  <c r="BE21" i="4"/>
  <c r="BD21" i="4"/>
  <c r="BC21" i="4"/>
  <c r="BA21" i="4"/>
  <c r="AZ21" i="4"/>
  <c r="AF21" i="4"/>
  <c r="BB21" i="4" s="1"/>
  <c r="AC21" i="4"/>
  <c r="G21" i="4"/>
  <c r="DJ20" i="4"/>
  <c r="DI20" i="4"/>
  <c r="DH20" i="4"/>
  <c r="DG20" i="4"/>
  <c r="DF20" i="4"/>
  <c r="DE20" i="4"/>
  <c r="DD20" i="4"/>
  <c r="DC20" i="4"/>
  <c r="DB20" i="4"/>
  <c r="DA20" i="4"/>
  <c r="CZ20" i="4"/>
  <c r="CY20" i="4"/>
  <c r="CX20" i="4"/>
  <c r="CW20" i="4"/>
  <c r="CV20" i="4"/>
  <c r="CU20" i="4"/>
  <c r="CT20" i="4"/>
  <c r="CR20" i="4"/>
  <c r="CO20" i="4"/>
  <c r="DK20" i="4" s="1"/>
  <c r="BW20" i="4"/>
  <c r="CS20" i="4" s="1"/>
  <c r="BR20" i="4"/>
  <c r="BQ20" i="4"/>
  <c r="BP20" i="4"/>
  <c r="BO20" i="4"/>
  <c r="BN20" i="4"/>
  <c r="BM20" i="4"/>
  <c r="BL20" i="4"/>
  <c r="BK20" i="4"/>
  <c r="BJ20" i="4"/>
  <c r="BI20" i="4"/>
  <c r="BH20" i="4"/>
  <c r="BG20" i="4"/>
  <c r="BF20" i="4"/>
  <c r="BE20" i="4"/>
  <c r="BD20" i="4"/>
  <c r="BC20" i="4"/>
  <c r="BB20" i="4"/>
  <c r="BA20" i="4"/>
  <c r="AZ20" i="4"/>
  <c r="AW20" i="4"/>
  <c r="AE20" i="4"/>
  <c r="G20" i="4"/>
  <c r="DM20" i="4" s="1"/>
  <c r="DK19" i="4"/>
  <c r="DJ19" i="4"/>
  <c r="DI19" i="4"/>
  <c r="DH19" i="4"/>
  <c r="DG19" i="4"/>
  <c r="DF19" i="4"/>
  <c r="DE19" i="4"/>
  <c r="DD19" i="4"/>
  <c r="DC19" i="4"/>
  <c r="DB19" i="4"/>
  <c r="DA19" i="4"/>
  <c r="CZ19" i="4"/>
  <c r="CY19" i="4"/>
  <c r="CX19" i="4"/>
  <c r="CW19" i="4"/>
  <c r="CV19" i="4"/>
  <c r="CU19" i="4"/>
  <c r="CT19" i="4"/>
  <c r="CS19" i="4"/>
  <c r="CR19" i="4"/>
  <c r="BU19" i="4"/>
  <c r="BS19" i="4"/>
  <c r="BR19" i="4"/>
  <c r="BQ19" i="4"/>
  <c r="BP19" i="4"/>
  <c r="BO19" i="4"/>
  <c r="BN19" i="4"/>
  <c r="BM19" i="4"/>
  <c r="BL19" i="4"/>
  <c r="BK19" i="4"/>
  <c r="BJ19" i="4"/>
  <c r="BI19" i="4"/>
  <c r="BH19" i="4"/>
  <c r="BG19" i="4"/>
  <c r="BF19" i="4"/>
  <c r="BE19" i="4"/>
  <c r="BD19" i="4"/>
  <c r="BC19" i="4"/>
  <c r="BB19" i="4"/>
  <c r="BA19" i="4"/>
  <c r="AZ19" i="4"/>
  <c r="AC19" i="4"/>
  <c r="AB19" i="4" s="1"/>
  <c r="AX19" i="4" s="1"/>
  <c r="G19" i="4"/>
  <c r="DM19" i="4" s="1"/>
  <c r="DM18" i="4"/>
  <c r="DK18" i="4"/>
  <c r="DJ18" i="4"/>
  <c r="DI18" i="4"/>
  <c r="DH18" i="4"/>
  <c r="DG18" i="4"/>
  <c r="DF18" i="4"/>
  <c r="DE18" i="4"/>
  <c r="DD18" i="4"/>
  <c r="DC18" i="4"/>
  <c r="DB18" i="4"/>
  <c r="DA18" i="4"/>
  <c r="CZ18" i="4"/>
  <c r="CY18" i="4"/>
  <c r="CX18" i="4"/>
  <c r="CW18" i="4"/>
  <c r="CV18" i="4"/>
  <c r="CU18" i="4"/>
  <c r="CT18" i="4"/>
  <c r="CR18" i="4"/>
  <c r="BW18" i="4"/>
  <c r="CS18" i="4" s="1"/>
  <c r="BS18" i="4"/>
  <c r="BR18" i="4"/>
  <c r="BQ18" i="4"/>
  <c r="BP18" i="4"/>
  <c r="BO18" i="4"/>
  <c r="BN18" i="4"/>
  <c r="BM18" i="4"/>
  <c r="BL18" i="4"/>
  <c r="BK18" i="4"/>
  <c r="BJ18" i="4"/>
  <c r="BI18" i="4"/>
  <c r="BH18" i="4"/>
  <c r="BG18" i="4"/>
  <c r="BF18" i="4"/>
  <c r="BE18" i="4"/>
  <c r="BD18" i="4"/>
  <c r="BC18" i="4"/>
  <c r="BB18" i="4"/>
  <c r="BA18" i="4"/>
  <c r="AZ18" i="4"/>
  <c r="AY18" i="4" s="1"/>
  <c r="DN18" i="4" s="1"/>
  <c r="AE18" i="4"/>
  <c r="AC18" i="4"/>
  <c r="AB18" i="4" s="1"/>
  <c r="AX18" i="4" s="1"/>
  <c r="G18" i="4"/>
  <c r="DK17" i="4"/>
  <c r="DJ17" i="4"/>
  <c r="DI17" i="4"/>
  <c r="DH17" i="4"/>
  <c r="DG17" i="4"/>
  <c r="DF17" i="4"/>
  <c r="DE17" i="4"/>
  <c r="DD17" i="4"/>
  <c r="DC17" i="4"/>
  <c r="DB17" i="4"/>
  <c r="DA17" i="4"/>
  <c r="CZ17" i="4"/>
  <c r="CY17" i="4"/>
  <c r="CX17" i="4"/>
  <c r="CW17" i="4"/>
  <c r="CV17" i="4"/>
  <c r="CU17" i="4"/>
  <c r="CT17" i="4"/>
  <c r="CS17" i="4"/>
  <c r="CR17" i="4"/>
  <c r="CQ17" i="4" s="1"/>
  <c r="BW17" i="4"/>
  <c r="BU17" i="4" s="1"/>
  <c r="BT17" i="4"/>
  <c r="CP17" i="4" s="1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 s="1"/>
  <c r="AE17" i="4"/>
  <c r="AC17" i="4"/>
  <c r="AB17" i="4"/>
  <c r="AX17" i="4" s="1"/>
  <c r="I17" i="4"/>
  <c r="I113" i="4" s="1"/>
  <c r="G17" i="4"/>
  <c r="DM17" i="4" s="1"/>
  <c r="DM16" i="4"/>
  <c r="DK16" i="4"/>
  <c r="DJ16" i="4"/>
  <c r="DI16" i="4"/>
  <c r="DH16" i="4"/>
  <c r="DG16" i="4"/>
  <c r="DF16" i="4"/>
  <c r="DE16" i="4"/>
  <c r="DD16" i="4"/>
  <c r="DC16" i="4"/>
  <c r="DB16" i="4"/>
  <c r="DA16" i="4"/>
  <c r="CZ16" i="4"/>
  <c r="CY16" i="4"/>
  <c r="CX16" i="4"/>
  <c r="CW16" i="4"/>
  <c r="CV16" i="4"/>
  <c r="CU16" i="4"/>
  <c r="CT16" i="4"/>
  <c r="CS16" i="4"/>
  <c r="CQ16" i="4" s="1"/>
  <c r="DO16" i="4" s="1"/>
  <c r="CR16" i="4"/>
  <c r="CP16" i="4"/>
  <c r="BU16" i="4"/>
  <c r="BT16" i="4" s="1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C16" i="4"/>
  <c r="G16" i="4"/>
  <c r="DK15" i="4"/>
  <c r="DJ15" i="4"/>
  <c r="DI15" i="4"/>
  <c r="DH15" i="4"/>
  <c r="DG15" i="4"/>
  <c r="DF15" i="4"/>
  <c r="DE15" i="4"/>
  <c r="DD15" i="4"/>
  <c r="DC15" i="4"/>
  <c r="DB15" i="4"/>
  <c r="DA15" i="4"/>
  <c r="CZ15" i="4"/>
  <c r="CY15" i="4"/>
  <c r="CX15" i="4"/>
  <c r="CW15" i="4"/>
  <c r="CV15" i="4"/>
  <c r="CU15" i="4"/>
  <c r="CT15" i="4"/>
  <c r="CS15" i="4"/>
  <c r="CR15" i="4"/>
  <c r="BX15" i="4"/>
  <c r="BU15" i="4" s="1"/>
  <c r="BS15" i="4"/>
  <c r="BR15" i="4"/>
  <c r="BQ15" i="4"/>
  <c r="BP15" i="4"/>
  <c r="BO15" i="4"/>
  <c r="BN15" i="4"/>
  <c r="BM15" i="4"/>
  <c r="BL15" i="4"/>
  <c r="BK15" i="4"/>
  <c r="BJ15" i="4"/>
  <c r="BI15" i="4"/>
  <c r="BH15" i="4"/>
  <c r="BG15" i="4"/>
  <c r="BF15" i="4"/>
  <c r="BE15" i="4"/>
  <c r="BD15" i="4"/>
  <c r="BC15" i="4"/>
  <c r="BA15" i="4"/>
  <c r="AZ15" i="4"/>
  <c r="AF15" i="4"/>
  <c r="AC15" i="4" s="1"/>
  <c r="AB15" i="4" s="1"/>
  <c r="AX15" i="4" s="1"/>
  <c r="G15" i="4"/>
  <c r="DM15" i="4" s="1"/>
  <c r="DK14" i="4"/>
  <c r="DJ14" i="4"/>
  <c r="DI14" i="4"/>
  <c r="DH14" i="4"/>
  <c r="DG14" i="4"/>
  <c r="DF14" i="4"/>
  <c r="DE14" i="4"/>
  <c r="DD14" i="4"/>
  <c r="DC14" i="4"/>
  <c r="DB14" i="4"/>
  <c r="DA14" i="4"/>
  <c r="CZ14" i="4"/>
  <c r="CY14" i="4"/>
  <c r="CX14" i="4"/>
  <c r="CW14" i="4"/>
  <c r="CV14" i="4"/>
  <c r="CU14" i="4"/>
  <c r="CT14" i="4"/>
  <c r="CS14" i="4"/>
  <c r="CR14" i="4"/>
  <c r="BU14" i="4"/>
  <c r="BS14" i="4"/>
  <c r="BR14" i="4"/>
  <c r="BQ14" i="4"/>
  <c r="BP14" i="4"/>
  <c r="BO14" i="4"/>
  <c r="BN14" i="4"/>
  <c r="BM14" i="4"/>
  <c r="BL14" i="4"/>
  <c r="BK14" i="4"/>
  <c r="BJ14" i="4"/>
  <c r="BI14" i="4"/>
  <c r="BH14" i="4"/>
  <c r="BG14" i="4"/>
  <c r="BF14" i="4"/>
  <c r="BE14" i="4"/>
  <c r="BD14" i="4"/>
  <c r="BC14" i="4"/>
  <c r="BB14" i="4"/>
  <c r="BA14" i="4"/>
  <c r="AY14" i="4" s="1"/>
  <c r="AZ14" i="4"/>
  <c r="AC14" i="4"/>
  <c r="G14" i="4"/>
  <c r="DM14" i="4" s="1"/>
  <c r="DM13" i="4"/>
  <c r="DK13" i="4"/>
  <c r="DJ13" i="4"/>
  <c r="DI13" i="4"/>
  <c r="DH13" i="4"/>
  <c r="DG13" i="4"/>
  <c r="DF13" i="4"/>
  <c r="DE13" i="4"/>
  <c r="DD13" i="4"/>
  <c r="DC13" i="4"/>
  <c r="DB13" i="4"/>
  <c r="DA13" i="4"/>
  <c r="CZ13" i="4"/>
  <c r="CY13" i="4"/>
  <c r="CX13" i="4"/>
  <c r="CW13" i="4"/>
  <c r="CV13" i="4"/>
  <c r="CU13" i="4"/>
  <c r="CS13" i="4"/>
  <c r="CR13" i="4"/>
  <c r="BX13" i="4"/>
  <c r="CT13" i="4" s="1"/>
  <c r="CQ13" i="4" s="1"/>
  <c r="BS13" i="4"/>
  <c r="BR13" i="4"/>
  <c r="BQ13" i="4"/>
  <c r="BP13" i="4"/>
  <c r="BO13" i="4"/>
  <c r="BN13" i="4"/>
  <c r="BM13" i="4"/>
  <c r="BL13" i="4"/>
  <c r="BK13" i="4"/>
  <c r="BJ13" i="4"/>
  <c r="BI13" i="4"/>
  <c r="BH13" i="4"/>
  <c r="BG13" i="4"/>
  <c r="BF13" i="4"/>
  <c r="BE13" i="4"/>
  <c r="BD13" i="4"/>
  <c r="BC13" i="4"/>
  <c r="BA13" i="4"/>
  <c r="AZ13" i="4"/>
  <c r="AF13" i="4"/>
  <c r="G13" i="4"/>
  <c r="DM12" i="4"/>
  <c r="DJ12" i="4"/>
  <c r="DI12" i="4"/>
  <c r="DH12" i="4"/>
  <c r="DG12" i="4"/>
  <c r="DF12" i="4"/>
  <c r="DE12" i="4"/>
  <c r="DD12" i="4"/>
  <c r="DC12" i="4"/>
  <c r="DB12" i="4"/>
  <c r="DA12" i="4"/>
  <c r="CZ12" i="4"/>
  <c r="CY12" i="4"/>
  <c r="CX12" i="4"/>
  <c r="CW12" i="4"/>
  <c r="CV12" i="4"/>
  <c r="CU12" i="4"/>
  <c r="CT12" i="4"/>
  <c r="CR12" i="4"/>
  <c r="CO12" i="4"/>
  <c r="BW12" i="4"/>
  <c r="CS12" i="4" s="1"/>
  <c r="BR12" i="4"/>
  <c r="BQ12" i="4"/>
  <c r="BP12" i="4"/>
  <c r="BO12" i="4"/>
  <c r="BN12" i="4"/>
  <c r="BM12" i="4"/>
  <c r="BL12" i="4"/>
  <c r="BK12" i="4"/>
  <c r="BJ12" i="4"/>
  <c r="BI12" i="4"/>
  <c r="BH12" i="4"/>
  <c r="BG12" i="4"/>
  <c r="BF12" i="4"/>
  <c r="BE12" i="4"/>
  <c r="BD12" i="4"/>
  <c r="BC12" i="4"/>
  <c r="BB12" i="4"/>
  <c r="AZ12" i="4"/>
  <c r="AW12" i="4"/>
  <c r="BS12" i="4" s="1"/>
  <c r="AE12" i="4"/>
  <c r="BA12" i="4" s="1"/>
  <c r="AC12" i="4"/>
  <c r="AB12" i="4"/>
  <c r="AX12" i="4" s="1"/>
  <c r="G12" i="4"/>
  <c r="DK11" i="4"/>
  <c r="DJ11" i="4"/>
  <c r="DI11" i="4"/>
  <c r="DH11" i="4"/>
  <c r="DG11" i="4"/>
  <c r="DF11" i="4"/>
  <c r="DE11" i="4"/>
  <c r="DD11" i="4"/>
  <c r="DC11" i="4"/>
  <c r="DB11" i="4"/>
  <c r="DA11" i="4"/>
  <c r="CZ11" i="4"/>
  <c r="CY11" i="4"/>
  <c r="CX11" i="4"/>
  <c r="CW11" i="4"/>
  <c r="CV11" i="4"/>
  <c r="CU11" i="4"/>
  <c r="CT11" i="4"/>
  <c r="CS11" i="4"/>
  <c r="CR11" i="4"/>
  <c r="BU11" i="4"/>
  <c r="BT11" i="4"/>
  <c r="CP11" i="4" s="1"/>
  <c r="BS11" i="4"/>
  <c r="BR11" i="4"/>
  <c r="BQ11" i="4"/>
  <c r="BP11" i="4"/>
  <c r="BO11" i="4"/>
  <c r="BN11" i="4"/>
  <c r="BM11" i="4"/>
  <c r="BL11" i="4"/>
  <c r="BK11" i="4"/>
  <c r="BJ11" i="4"/>
  <c r="BI11" i="4"/>
  <c r="BH11" i="4"/>
  <c r="BG11" i="4"/>
  <c r="BF11" i="4"/>
  <c r="BE11" i="4"/>
  <c r="BD11" i="4"/>
  <c r="BC11" i="4"/>
  <c r="BB11" i="4"/>
  <c r="BA11" i="4"/>
  <c r="AZ11" i="4"/>
  <c r="AC11" i="4"/>
  <c r="G11" i="4"/>
  <c r="DK10" i="4"/>
  <c r="DJ10" i="4"/>
  <c r="DI10" i="4"/>
  <c r="DH10" i="4"/>
  <c r="DG10" i="4"/>
  <c r="DF10" i="4"/>
  <c r="DE10" i="4"/>
  <c r="DD10" i="4"/>
  <c r="DC10" i="4"/>
  <c r="DB10" i="4"/>
  <c r="DA10" i="4"/>
  <c r="CZ10" i="4"/>
  <c r="CY10" i="4"/>
  <c r="CX10" i="4"/>
  <c r="CW10" i="4"/>
  <c r="CV10" i="4"/>
  <c r="CU10" i="4"/>
  <c r="CT10" i="4"/>
  <c r="CQ10" i="4" s="1"/>
  <c r="DO10" i="4" s="1"/>
  <c r="CS10" i="4"/>
  <c r="CR10" i="4"/>
  <c r="BU10" i="4"/>
  <c r="BS10" i="4"/>
  <c r="BR10" i="4"/>
  <c r="BQ10" i="4"/>
  <c r="BP10" i="4"/>
  <c r="BO10" i="4"/>
  <c r="BN10" i="4"/>
  <c r="BM10" i="4"/>
  <c r="BL10" i="4"/>
  <c r="BK10" i="4"/>
  <c r="BJ10" i="4"/>
  <c r="BI10" i="4"/>
  <c r="BH10" i="4"/>
  <c r="BG10" i="4"/>
  <c r="BF10" i="4"/>
  <c r="BE10" i="4"/>
  <c r="BD10" i="4"/>
  <c r="BC10" i="4"/>
  <c r="BB10" i="4"/>
  <c r="AZ10" i="4"/>
  <c r="AE10" i="4"/>
  <c r="BA10" i="4" s="1"/>
  <c r="AC10" i="4"/>
  <c r="G10" i="4"/>
  <c r="DK9" i="4"/>
  <c r="DJ9" i="4"/>
  <c r="DI9" i="4"/>
  <c r="DH9" i="4"/>
  <c r="DG9" i="4"/>
  <c r="DF9" i="4"/>
  <c r="DE9" i="4"/>
  <c r="DD9" i="4"/>
  <c r="DC9" i="4"/>
  <c r="DB9" i="4"/>
  <c r="DA9" i="4"/>
  <c r="CZ9" i="4"/>
  <c r="CY9" i="4"/>
  <c r="CX9" i="4"/>
  <c r="CW9" i="4"/>
  <c r="CV9" i="4"/>
  <c r="CT9" i="4"/>
  <c r="CR9" i="4"/>
  <c r="BY9" i="4"/>
  <c r="BY111" i="4" s="1"/>
  <c r="BW9" i="4"/>
  <c r="BU9" i="4"/>
  <c r="BT9" i="4" s="1"/>
  <c r="CP9" i="4" s="1"/>
  <c r="BR9" i="4"/>
  <c r="BQ9" i="4"/>
  <c r="BP9" i="4"/>
  <c r="BO9" i="4"/>
  <c r="BN9" i="4"/>
  <c r="BM9" i="4"/>
  <c r="BL9" i="4"/>
  <c r="BK9" i="4"/>
  <c r="BJ9" i="4"/>
  <c r="BI9" i="4"/>
  <c r="BH9" i="4"/>
  <c r="BG9" i="4"/>
  <c r="BF9" i="4"/>
  <c r="BE9" i="4"/>
  <c r="BD9" i="4"/>
  <c r="BB9" i="4"/>
  <c r="AZ9" i="4"/>
  <c r="AW9" i="4"/>
  <c r="AG9" i="4"/>
  <c r="AG111" i="4" s="1"/>
  <c r="AE9" i="4"/>
  <c r="I9" i="4"/>
  <c r="CS9" i="4" s="1"/>
  <c r="G9" i="4"/>
  <c r="DM9" i="4" s="1"/>
  <c r="DM8" i="4"/>
  <c r="DK8" i="4"/>
  <c r="DJ8" i="4"/>
  <c r="DI8" i="4"/>
  <c r="DH8" i="4"/>
  <c r="DG8" i="4"/>
  <c r="DF8" i="4"/>
  <c r="DE8" i="4"/>
  <c r="DD8" i="4"/>
  <c r="DD111" i="4" s="1"/>
  <c r="DC8" i="4"/>
  <c r="DB8" i="4"/>
  <c r="DA8" i="4"/>
  <c r="CZ8" i="4"/>
  <c r="CY8" i="4"/>
  <c r="CX8" i="4"/>
  <c r="CW8" i="4"/>
  <c r="CV8" i="4"/>
  <c r="CV111" i="4" s="1"/>
  <c r="CU8" i="4"/>
  <c r="CT8" i="4"/>
  <c r="CR8" i="4"/>
  <c r="CR111" i="4" s="1"/>
  <c r="BW8" i="4"/>
  <c r="BU8" i="4" s="1"/>
  <c r="BS8" i="4"/>
  <c r="BR8" i="4"/>
  <c r="BR111" i="4" s="1"/>
  <c r="BQ8" i="4"/>
  <c r="BP8" i="4"/>
  <c r="BO8" i="4"/>
  <c r="BN8" i="4"/>
  <c r="BM8" i="4"/>
  <c r="BL8" i="4"/>
  <c r="BK8" i="4"/>
  <c r="BJ8" i="4"/>
  <c r="BI8" i="4"/>
  <c r="BH8" i="4"/>
  <c r="BG8" i="4"/>
  <c r="BF8" i="4"/>
  <c r="BF111" i="4" s="1"/>
  <c r="BE8" i="4"/>
  <c r="BD8" i="4"/>
  <c r="BC8" i="4"/>
  <c r="BB8" i="4"/>
  <c r="AZ8" i="4"/>
  <c r="AE8" i="4"/>
  <c r="BA8" i="4" s="1"/>
  <c r="I8" i="4"/>
  <c r="G8" i="4"/>
  <c r="DK7" i="4"/>
  <c r="DJ7" i="4"/>
  <c r="DI7" i="4"/>
  <c r="DH7" i="4"/>
  <c r="DG7" i="4"/>
  <c r="DF7" i="4"/>
  <c r="DE7" i="4"/>
  <c r="DD7" i="4"/>
  <c r="DC7" i="4"/>
  <c r="DB7" i="4"/>
  <c r="DA7" i="4"/>
  <c r="CZ7" i="4"/>
  <c r="CY7" i="4"/>
  <c r="CX7" i="4"/>
  <c r="CW7" i="4"/>
  <c r="CV7" i="4"/>
  <c r="CU7" i="4"/>
  <c r="CT7" i="4"/>
  <c r="CQ7" i="4" s="1"/>
  <c r="DO7" i="4" s="1"/>
  <c r="CS7" i="4"/>
  <c r="CR7" i="4"/>
  <c r="BU7" i="4"/>
  <c r="BT7" i="4" s="1"/>
  <c r="CP7" i="4" s="1"/>
  <c r="BS7" i="4"/>
  <c r="BR7" i="4"/>
  <c r="BQ7" i="4"/>
  <c r="BP7" i="4"/>
  <c r="BO7" i="4"/>
  <c r="BN7" i="4"/>
  <c r="BM7" i="4"/>
  <c r="BL7" i="4"/>
  <c r="BK7" i="4"/>
  <c r="BJ7" i="4"/>
  <c r="BI7" i="4"/>
  <c r="BH7" i="4"/>
  <c r="BG7" i="4"/>
  <c r="BF7" i="4"/>
  <c r="BE7" i="4"/>
  <c r="BD7" i="4"/>
  <c r="BC7" i="4"/>
  <c r="BB7" i="4"/>
  <c r="AY7" i="4" s="1"/>
  <c r="DN7" i="4" s="1"/>
  <c r="BA7" i="4"/>
  <c r="AZ7" i="4"/>
  <c r="AX7" i="4"/>
  <c r="AC7" i="4"/>
  <c r="AB7" i="4" s="1"/>
  <c r="G7" i="4"/>
  <c r="DM7" i="4" s="1"/>
  <c r="DM6" i="4"/>
  <c r="DK6" i="4"/>
  <c r="DJ6" i="4"/>
  <c r="DI6" i="4"/>
  <c r="DI22" i="4" s="1"/>
  <c r="DH6" i="4"/>
  <c r="DG6" i="4"/>
  <c r="DF6" i="4"/>
  <c r="DE6" i="4"/>
  <c r="DD6" i="4"/>
  <c r="DC6" i="4"/>
  <c r="DB6" i="4"/>
  <c r="DA6" i="4"/>
  <c r="CZ6" i="4"/>
  <c r="CY6" i="4"/>
  <c r="CX6" i="4"/>
  <c r="CW6" i="4"/>
  <c r="CV6" i="4"/>
  <c r="CU6" i="4"/>
  <c r="CT6" i="4"/>
  <c r="CS6" i="4"/>
  <c r="CR6" i="4"/>
  <c r="CQ6" i="4" s="1"/>
  <c r="DO6" i="4" s="1"/>
  <c r="CP6" i="4"/>
  <c r="BU6" i="4"/>
  <c r="BT6" i="4"/>
  <c r="BS6" i="4"/>
  <c r="BR6" i="4"/>
  <c r="BQ6" i="4"/>
  <c r="BP6" i="4"/>
  <c r="BO6" i="4"/>
  <c r="BN6" i="4"/>
  <c r="BM6" i="4"/>
  <c r="BL6" i="4"/>
  <c r="BK6" i="4"/>
  <c r="BJ6" i="4"/>
  <c r="BI6" i="4"/>
  <c r="BH6" i="4"/>
  <c r="BG6" i="4"/>
  <c r="BF6" i="4"/>
  <c r="BE6" i="4"/>
  <c r="BD6" i="4"/>
  <c r="BC6" i="4"/>
  <c r="BB6" i="4"/>
  <c r="BA6" i="4"/>
  <c r="AZ6" i="4"/>
  <c r="AY6" i="4" s="1"/>
  <c r="AX6" i="4"/>
  <c r="AC6" i="4"/>
  <c r="AB6" i="4"/>
  <c r="G6" i="4"/>
  <c r="DJ5" i="4"/>
  <c r="DI5" i="4"/>
  <c r="DH5" i="4"/>
  <c r="DG5" i="4"/>
  <c r="DF5" i="4"/>
  <c r="DE5" i="4"/>
  <c r="DD5" i="4"/>
  <c r="DC5" i="4"/>
  <c r="DB5" i="4"/>
  <c r="DA5" i="4"/>
  <c r="CZ5" i="4"/>
  <c r="CY5" i="4"/>
  <c r="CX5" i="4"/>
  <c r="CW5" i="4"/>
  <c r="CV5" i="4"/>
  <c r="CU5" i="4"/>
  <c r="CT5" i="4"/>
  <c r="CR5" i="4"/>
  <c r="CO5" i="4"/>
  <c r="DK5" i="4" s="1"/>
  <c r="BW5" i="4"/>
  <c r="CS5" i="4" s="1"/>
  <c r="BR5" i="4"/>
  <c r="BQ5" i="4"/>
  <c r="BP5" i="4"/>
  <c r="BO5" i="4"/>
  <c r="BN5" i="4"/>
  <c r="BM5" i="4"/>
  <c r="BM22" i="4" s="1"/>
  <c r="BL5" i="4"/>
  <c r="BK5" i="4"/>
  <c r="BJ5" i="4"/>
  <c r="BJ22" i="4" s="1"/>
  <c r="BI5" i="4"/>
  <c r="BH5" i="4"/>
  <c r="BG5" i="4"/>
  <c r="BF5" i="4"/>
  <c r="BE5" i="4"/>
  <c r="BD5" i="4"/>
  <c r="BC5" i="4"/>
  <c r="BB5" i="4"/>
  <c r="AZ5" i="4"/>
  <c r="AW5" i="4"/>
  <c r="AE5" i="4"/>
  <c r="AC5" i="4" s="1"/>
  <c r="G5" i="4"/>
  <c r="DM5" i="4" s="1"/>
  <c r="DK4" i="4"/>
  <c r="DJ4" i="4"/>
  <c r="DI4" i="4"/>
  <c r="DH4" i="4"/>
  <c r="DG4" i="4"/>
  <c r="DF4" i="4"/>
  <c r="DE4" i="4"/>
  <c r="DD4" i="4"/>
  <c r="DC4" i="4"/>
  <c r="DB4" i="4"/>
  <c r="DA4" i="4"/>
  <c r="CZ4" i="4"/>
  <c r="CY4" i="4"/>
  <c r="CX4" i="4"/>
  <c r="CX113" i="4" s="1"/>
  <c r="CW4" i="4"/>
  <c r="CW22" i="4" s="1"/>
  <c r="CV4" i="4"/>
  <c r="CU4" i="4"/>
  <c r="CT4" i="4"/>
  <c r="CR4" i="4"/>
  <c r="BW4" i="4"/>
  <c r="BS4" i="4"/>
  <c r="BR4" i="4"/>
  <c r="BQ4" i="4"/>
  <c r="BP4" i="4"/>
  <c r="BO4" i="4"/>
  <c r="BN4" i="4"/>
  <c r="BM4" i="4"/>
  <c r="BL4" i="4"/>
  <c r="BK4" i="4"/>
  <c r="BJ4" i="4"/>
  <c r="BI4" i="4"/>
  <c r="BH4" i="4"/>
  <c r="BG4" i="4"/>
  <c r="BG113" i="4" s="1"/>
  <c r="BF4" i="4"/>
  <c r="BE4" i="4"/>
  <c r="BD4" i="4"/>
  <c r="BC4" i="4"/>
  <c r="BB4" i="4"/>
  <c r="BA4" i="4"/>
  <c r="AY4" i="4" s="1"/>
  <c r="AZ4" i="4"/>
  <c r="AE4" i="4"/>
  <c r="AC4" i="4" s="1"/>
  <c r="AA4" i="4"/>
  <c r="AA113" i="4" s="1"/>
  <c r="G4" i="4"/>
  <c r="CJ3" i="4"/>
  <c r="DF3" i="4" s="1"/>
  <c r="BN3" i="4"/>
  <c r="AR3" i="4"/>
  <c r="AC97" i="4" l="1"/>
  <c r="AG105" i="4"/>
  <c r="BY22" i="4"/>
  <c r="DC42" i="4"/>
  <c r="CQ42" i="4" s="1"/>
  <c r="AC49" i="4"/>
  <c r="AB49" i="4" s="1"/>
  <c r="AX49" i="4" s="1"/>
  <c r="BU50" i="4"/>
  <c r="BT50" i="4" s="1"/>
  <c r="CP50" i="4" s="1"/>
  <c r="BU75" i="4"/>
  <c r="BT75" i="4" s="1"/>
  <c r="CP75" i="4" s="1"/>
  <c r="AC90" i="4"/>
  <c r="DK90" i="4"/>
  <c r="DK109" i="4" s="1"/>
  <c r="BC91" i="4"/>
  <c r="BC105" i="4" s="1"/>
  <c r="BN97" i="4"/>
  <c r="BV116" i="4"/>
  <c r="BN111" i="4"/>
  <c r="DO17" i="4"/>
  <c r="AY31" i="4"/>
  <c r="CS79" i="4"/>
  <c r="AC91" i="4"/>
  <c r="AB91" i="4" s="1"/>
  <c r="AX91" i="4" s="1"/>
  <c r="AC94" i="4"/>
  <c r="BU36" i="5"/>
  <c r="BT36" i="5" s="1"/>
  <c r="CP36" i="5" s="1"/>
  <c r="AC42" i="5"/>
  <c r="BU53" i="4"/>
  <c r="AE52" i="4"/>
  <c r="AW112" i="4"/>
  <c r="BU83" i="5"/>
  <c r="BS90" i="5"/>
  <c r="DO34" i="4"/>
  <c r="BW22" i="4"/>
  <c r="AE73" i="4"/>
  <c r="AG116" i="4"/>
  <c r="AG118" i="4" s="1"/>
  <c r="CU9" i="4"/>
  <c r="CU111" i="4" s="1"/>
  <c r="AY12" i="4"/>
  <c r="DN12" i="4" s="1"/>
  <c r="AB21" i="4"/>
  <c r="AX21" i="4" s="1"/>
  <c r="AG22" i="4"/>
  <c r="AG107" i="4" s="1"/>
  <c r="AC34" i="4"/>
  <c r="BU36" i="4"/>
  <c r="AC41" i="4"/>
  <c r="AC44" i="4"/>
  <c r="AB44" i="4" s="1"/>
  <c r="AX44" i="4" s="1"/>
  <c r="CQ71" i="4"/>
  <c r="DO71" i="4" s="1"/>
  <c r="BU83" i="4"/>
  <c r="BU86" i="4"/>
  <c r="BT86" i="4" s="1"/>
  <c r="CP86" i="4" s="1"/>
  <c r="CQ97" i="4"/>
  <c r="DF97" i="4"/>
  <c r="AW109" i="4"/>
  <c r="CK116" i="4"/>
  <c r="CK118" i="4" s="1"/>
  <c r="AC5" i="5"/>
  <c r="AB5" i="5" s="1"/>
  <c r="AX5" i="5" s="1"/>
  <c r="CQ20" i="5"/>
  <c r="BU39" i="5"/>
  <c r="BT39" i="5" s="1"/>
  <c r="CP39" i="5" s="1"/>
  <c r="AO52" i="5"/>
  <c r="AC63" i="5"/>
  <c r="AB63" i="5" s="1"/>
  <c r="AX63" i="5" s="1"/>
  <c r="BA44" i="4"/>
  <c r="AY49" i="4"/>
  <c r="BU18" i="4"/>
  <c r="DO18" i="4" s="1"/>
  <c r="BU32" i="4"/>
  <c r="BT32" i="4" s="1"/>
  <c r="CP32" i="4" s="1"/>
  <c r="BU42" i="4"/>
  <c r="BT42" i="4" s="1"/>
  <c r="CP42" i="4" s="1"/>
  <c r="BU60" i="4"/>
  <c r="BA71" i="4"/>
  <c r="AY71" i="4" s="1"/>
  <c r="DN71" i="4" s="1"/>
  <c r="CQ79" i="4"/>
  <c r="AC43" i="5"/>
  <c r="AB43" i="5" s="1"/>
  <c r="AX43" i="5" s="1"/>
  <c r="BU53" i="5"/>
  <c r="DK92" i="5"/>
  <c r="CQ92" i="5" s="1"/>
  <c r="DO44" i="4"/>
  <c r="BU12" i="4"/>
  <c r="BW52" i="4"/>
  <c r="BV88" i="4"/>
  <c r="BT86" i="5"/>
  <c r="CP86" i="5" s="1"/>
  <c r="CS86" i="5"/>
  <c r="BC91" i="5"/>
  <c r="CQ20" i="4"/>
  <c r="BS41" i="4"/>
  <c r="AY41" i="4" s="1"/>
  <c r="CQ60" i="4"/>
  <c r="CO62" i="4"/>
  <c r="CQ66" i="4"/>
  <c r="CQ76" i="4"/>
  <c r="DO76" i="4" s="1"/>
  <c r="DF103" i="4"/>
  <c r="DF105" i="4" s="1"/>
  <c r="AP105" i="4"/>
  <c r="AP107" i="4" s="1"/>
  <c r="BA31" i="5"/>
  <c r="AY31" i="5" s="1"/>
  <c r="DM31" i="5" s="1"/>
  <c r="CQ36" i="4"/>
  <c r="CQ49" i="4"/>
  <c r="CR78" i="4"/>
  <c r="CQ78" i="4" s="1"/>
  <c r="DO78" i="4" s="1"/>
  <c r="AG105" i="5"/>
  <c r="AY34" i="4"/>
  <c r="DN34" i="4" s="1"/>
  <c r="CQ75" i="4"/>
  <c r="DO75" i="4" s="1"/>
  <c r="AY10" i="4"/>
  <c r="DK12" i="4"/>
  <c r="CQ12" i="4" s="1"/>
  <c r="DO12" i="4" s="1"/>
  <c r="BA43" i="4"/>
  <c r="AY43" i="4" s="1"/>
  <c r="AB60" i="4"/>
  <c r="AX60" i="4" s="1"/>
  <c r="AC62" i="4"/>
  <c r="DN62" i="4" s="1"/>
  <c r="BU63" i="4"/>
  <c r="DO63" i="4" s="1"/>
  <c r="DG84" i="4"/>
  <c r="CQ84" i="4" s="1"/>
  <c r="DO84" i="4" s="1"/>
  <c r="AW105" i="4"/>
  <c r="BS109" i="5"/>
  <c r="AC97" i="5"/>
  <c r="AB97" i="5" s="1"/>
  <c r="AX97" i="5" s="1"/>
  <c r="BN97" i="5"/>
  <c r="BO52" i="5"/>
  <c r="AB40" i="5"/>
  <c r="AX40" i="5" s="1"/>
  <c r="AY63" i="5"/>
  <c r="AY76" i="5"/>
  <c r="DK95" i="5"/>
  <c r="BU98" i="5"/>
  <c r="CW113" i="5"/>
  <c r="DE113" i="5"/>
  <c r="BT7" i="5"/>
  <c r="CP7" i="5" s="1"/>
  <c r="BT11" i="5"/>
  <c r="CP11" i="5" s="1"/>
  <c r="L107" i="5"/>
  <c r="U107" i="5"/>
  <c r="CQ27" i="5"/>
  <c r="BS41" i="5"/>
  <c r="BS112" i="5" s="1"/>
  <c r="BT43" i="5"/>
  <c r="CP43" i="5" s="1"/>
  <c r="AB49" i="5"/>
  <c r="AX49" i="5" s="1"/>
  <c r="AW52" i="5"/>
  <c r="BK58" i="5"/>
  <c r="CK88" i="5"/>
  <c r="G98" i="5"/>
  <c r="G115" i="5" s="1"/>
  <c r="V107" i="5"/>
  <c r="AY102" i="5"/>
  <c r="AB71" i="5"/>
  <c r="AX71" i="5" s="1"/>
  <c r="BC109" i="5"/>
  <c r="DG110" i="5"/>
  <c r="CZ111" i="5"/>
  <c r="DH111" i="5"/>
  <c r="CQ24" i="5"/>
  <c r="AB28" i="5"/>
  <c r="AX28" i="5" s="1"/>
  <c r="BT29" i="5"/>
  <c r="CP29" i="5" s="1"/>
  <c r="BU42" i="5"/>
  <c r="AC51" i="5"/>
  <c r="AB51" i="5" s="1"/>
  <c r="AX51" i="5" s="1"/>
  <c r="AW73" i="5"/>
  <c r="CQ54" i="5"/>
  <c r="CQ61" i="5"/>
  <c r="G62" i="5"/>
  <c r="BU63" i="5"/>
  <c r="BT63" i="5" s="1"/>
  <c r="CP63" i="5" s="1"/>
  <c r="BT65" i="5"/>
  <c r="CP65" i="5" s="1"/>
  <c r="BA66" i="5"/>
  <c r="BH117" i="5"/>
  <c r="AF88" i="5"/>
  <c r="Y105" i="5"/>
  <c r="Y107" i="5" s="1"/>
  <c r="AU105" i="5"/>
  <c r="CQ6" i="5"/>
  <c r="AY37" i="5"/>
  <c r="DM37" i="5" s="1"/>
  <c r="AY18" i="5"/>
  <c r="BU9" i="5"/>
  <c r="BT9" i="5" s="1"/>
  <c r="CP9" i="5" s="1"/>
  <c r="BU15" i="5"/>
  <c r="BT15" i="5" s="1"/>
  <c r="CP15" i="5" s="1"/>
  <c r="G17" i="5"/>
  <c r="AC21" i="5"/>
  <c r="AB21" i="5" s="1"/>
  <c r="AX21" i="5" s="1"/>
  <c r="AM107" i="5"/>
  <c r="AU107" i="5"/>
  <c r="CE107" i="5"/>
  <c r="AC44" i="5"/>
  <c r="CQ48" i="5"/>
  <c r="AY61" i="5"/>
  <c r="DM61" i="5" s="1"/>
  <c r="AY64" i="5"/>
  <c r="AC75" i="5"/>
  <c r="AB75" i="5" s="1"/>
  <c r="AX75" i="5" s="1"/>
  <c r="DG80" i="5"/>
  <c r="CQ80" i="5" s="1"/>
  <c r="BI109" i="5"/>
  <c r="AC91" i="5"/>
  <c r="AB91" i="5" s="1"/>
  <c r="AX91" i="5" s="1"/>
  <c r="AC94" i="5"/>
  <c r="AB94" i="5" s="1"/>
  <c r="AX94" i="5" s="1"/>
  <c r="AY20" i="5"/>
  <c r="DM20" i="5" s="1"/>
  <c r="BT17" i="5"/>
  <c r="CP17" i="5" s="1"/>
  <c r="CQ64" i="5"/>
  <c r="AK116" i="5"/>
  <c r="G4" i="5"/>
  <c r="AB4" i="5" s="1"/>
  <c r="AX4" i="5" s="1"/>
  <c r="G8" i="5"/>
  <c r="G111" i="5" s="1"/>
  <c r="CS17" i="5"/>
  <c r="R107" i="5"/>
  <c r="Z107" i="5"/>
  <c r="AN107" i="5"/>
  <c r="CF107" i="5"/>
  <c r="BU34" i="5"/>
  <c r="BT34" i="5" s="1"/>
  <c r="CP34" i="5" s="1"/>
  <c r="CB107" i="5"/>
  <c r="CQ55" i="5"/>
  <c r="AB65" i="5"/>
  <c r="AX65" i="5" s="1"/>
  <c r="CK117" i="5"/>
  <c r="AA105" i="5"/>
  <c r="CE116" i="5"/>
  <c r="CE118" i="5" s="1"/>
  <c r="CM116" i="5"/>
  <c r="CM118" i="5" s="1"/>
  <c r="BD22" i="5"/>
  <c r="CQ46" i="5"/>
  <c r="DJ73" i="5"/>
  <c r="DF22" i="5"/>
  <c r="CQ7" i="5"/>
  <c r="BD111" i="5"/>
  <c r="BL111" i="5"/>
  <c r="AB19" i="5"/>
  <c r="AX19" i="5" s="1"/>
  <c r="J107" i="5"/>
  <c r="CQ30" i="5"/>
  <c r="AY46" i="5"/>
  <c r="DM46" i="5" s="1"/>
  <c r="CO56" i="5"/>
  <c r="AB60" i="5"/>
  <c r="AX60" i="5" s="1"/>
  <c r="AB66" i="5"/>
  <c r="AX66" i="5" s="1"/>
  <c r="CQ68" i="5"/>
  <c r="AE73" i="5"/>
  <c r="BL88" i="5"/>
  <c r="CX88" i="5"/>
  <c r="DA110" i="5"/>
  <c r="DI110" i="5"/>
  <c r="O116" i="5"/>
  <c r="O118" i="5" s="1"/>
  <c r="AI116" i="5"/>
  <c r="AI118" i="5" s="1"/>
  <c r="AQ116" i="5"/>
  <c r="AQ118" i="5" s="1"/>
  <c r="CH116" i="5"/>
  <c r="CH118" i="5" s="1"/>
  <c r="BS4" i="5"/>
  <c r="AY4" i="5" s="1"/>
  <c r="DM4" i="5" s="1"/>
  <c r="CR111" i="5"/>
  <c r="BA10" i="5"/>
  <c r="AY11" i="5"/>
  <c r="DM11" i="5" s="1"/>
  <c r="CQ16" i="5"/>
  <c r="BU18" i="5"/>
  <c r="BT18" i="5" s="1"/>
  <c r="CP18" i="5" s="1"/>
  <c r="BU21" i="5"/>
  <c r="BT21" i="5" s="1"/>
  <c r="CP21" i="5" s="1"/>
  <c r="K107" i="5"/>
  <c r="T107" i="5"/>
  <c r="AE22" i="5"/>
  <c r="CW52" i="5"/>
  <c r="CQ28" i="5"/>
  <c r="AY45" i="5"/>
  <c r="DM45" i="5" s="1"/>
  <c r="BU49" i="5"/>
  <c r="BT49" i="5" s="1"/>
  <c r="CP49" i="5" s="1"/>
  <c r="CS50" i="5"/>
  <c r="CQ50" i="5" s="1"/>
  <c r="BT70" i="5"/>
  <c r="CP70" i="5" s="1"/>
  <c r="BA71" i="5"/>
  <c r="BA114" i="5" s="1"/>
  <c r="BT72" i="5"/>
  <c r="CP72" i="5" s="1"/>
  <c r="BU81" i="5"/>
  <c r="AC84" i="5"/>
  <c r="AC85" i="5"/>
  <c r="AB85" i="5" s="1"/>
  <c r="AX85" i="5" s="1"/>
  <c r="BQ109" i="5"/>
  <c r="CT110" i="5"/>
  <c r="DB110" i="5"/>
  <c r="BU115" i="5"/>
  <c r="H116" i="5"/>
  <c r="P116" i="5"/>
  <c r="P118" i="5" s="1"/>
  <c r="Y116" i="5"/>
  <c r="Y118" i="5" s="1"/>
  <c r="AS116" i="5"/>
  <c r="BZ116" i="5"/>
  <c r="BZ118" i="5" s="1"/>
  <c r="CI116" i="5"/>
  <c r="CI118" i="5" s="1"/>
  <c r="N116" i="5"/>
  <c r="N118" i="5" s="1"/>
  <c r="AW110" i="5"/>
  <c r="AY6" i="5"/>
  <c r="DM6" i="5" s="1"/>
  <c r="AY30" i="5"/>
  <c r="DM30" i="5" s="1"/>
  <c r="BV88" i="5"/>
  <c r="BS83" i="5"/>
  <c r="BS117" i="5" s="1"/>
  <c r="AW88" i="5"/>
  <c r="AY99" i="5"/>
  <c r="DM99" i="5" s="1"/>
  <c r="CN116" i="5"/>
  <c r="CN118" i="5" s="1"/>
  <c r="CQ19" i="5"/>
  <c r="M107" i="5"/>
  <c r="CI107" i="5"/>
  <c r="DG52" i="5"/>
  <c r="BA50" i="5"/>
  <c r="AY50" i="5" s="1"/>
  <c r="DM50" i="5" s="1"/>
  <c r="CQ67" i="5"/>
  <c r="BS95" i="5"/>
  <c r="BS110" i="5" s="1"/>
  <c r="R116" i="5"/>
  <c r="R118" i="5" s="1"/>
  <c r="AU116" i="5"/>
  <c r="AU118" i="5" s="1"/>
  <c r="BU5" i="5"/>
  <c r="BT5" i="5" s="1"/>
  <c r="CP5" i="5" s="1"/>
  <c r="AB7" i="5"/>
  <c r="AX7" i="5" s="1"/>
  <c r="AY7" i="5"/>
  <c r="DM7" i="5" s="1"/>
  <c r="AZ111" i="5"/>
  <c r="BH111" i="5"/>
  <c r="BU12" i="5"/>
  <c r="BT12" i="5" s="1"/>
  <c r="CP12" i="5" s="1"/>
  <c r="AY16" i="5"/>
  <c r="DM16" i="5" s="1"/>
  <c r="CQ17" i="5"/>
  <c r="AY26" i="5"/>
  <c r="BU27" i="5"/>
  <c r="BT27" i="5" s="1"/>
  <c r="CP27" i="5" s="1"/>
  <c r="AY28" i="5"/>
  <c r="DM28" i="5" s="1"/>
  <c r="AY29" i="5"/>
  <c r="DM29" i="5" s="1"/>
  <c r="BA36" i="5"/>
  <c r="AY36" i="5" s="1"/>
  <c r="DM36" i="5" s="1"/>
  <c r="BB38" i="5"/>
  <c r="AY38" i="5" s="1"/>
  <c r="DM38" i="5" s="1"/>
  <c r="AY43" i="5"/>
  <c r="DM43" i="5" s="1"/>
  <c r="BL114" i="5"/>
  <c r="BQ73" i="5"/>
  <c r="BU71" i="5"/>
  <c r="BT71" i="5" s="1"/>
  <c r="CP71" i="5" s="1"/>
  <c r="AY72" i="5"/>
  <c r="DM72" i="5" s="1"/>
  <c r="AC81" i="5"/>
  <c r="AC83" i="5"/>
  <c r="AB83" i="5" s="1"/>
  <c r="AX83" i="5" s="1"/>
  <c r="BN90" i="5"/>
  <c r="BN109" i="5" s="1"/>
  <c r="AC92" i="5"/>
  <c r="DI98" i="5"/>
  <c r="DI115" i="5" s="1"/>
  <c r="BU103" i="5"/>
  <c r="K116" i="5"/>
  <c r="K118" i="5" s="1"/>
  <c r="AM116" i="5"/>
  <c r="AM118" i="5" s="1"/>
  <c r="AT116" i="5"/>
  <c r="AT118" i="5" s="1"/>
  <c r="BA5" i="5"/>
  <c r="AY5" i="5" s="1"/>
  <c r="DD52" i="5"/>
  <c r="AY66" i="5"/>
  <c r="DM66" i="5" s="1"/>
  <c r="DH110" i="5"/>
  <c r="CA116" i="5"/>
  <c r="CA118" i="5" s="1"/>
  <c r="AH116" i="5"/>
  <c r="AH118" i="5" s="1"/>
  <c r="BG111" i="5"/>
  <c r="DM18" i="5"/>
  <c r="AY23" i="5"/>
  <c r="DM23" i="5" s="1"/>
  <c r="CQ31" i="5"/>
  <c r="BS53" i="5"/>
  <c r="AY53" i="5" s="1"/>
  <c r="DH73" i="5"/>
  <c r="CQ102" i="5"/>
  <c r="DK4" i="5"/>
  <c r="AC12" i="5"/>
  <c r="AB12" i="5" s="1"/>
  <c r="AX12" i="5" s="1"/>
  <c r="P107" i="5"/>
  <c r="AK107" i="5"/>
  <c r="DF52" i="5"/>
  <c r="CQ33" i="5"/>
  <c r="AC53" i="5"/>
  <c r="AB53" i="5" s="1"/>
  <c r="AX53" i="5" s="1"/>
  <c r="BW73" i="5"/>
  <c r="AY55" i="5"/>
  <c r="DM55" i="5" s="1"/>
  <c r="AY58" i="5"/>
  <c r="DM58" i="5" s="1"/>
  <c r="BS62" i="5"/>
  <c r="AY62" i="5" s="1"/>
  <c r="CZ88" i="5"/>
  <c r="BE109" i="5"/>
  <c r="BG109" i="5"/>
  <c r="DF97" i="5"/>
  <c r="DF110" i="5" s="1"/>
  <c r="T116" i="5"/>
  <c r="T118" i="5" s="1"/>
  <c r="BO80" i="5"/>
  <c r="AY80" i="5" s="1"/>
  <c r="DM80" i="5" s="1"/>
  <c r="AE111" i="5"/>
  <c r="BP73" i="5"/>
  <c r="BM88" i="5"/>
  <c r="BE110" i="5"/>
  <c r="AB26" i="5"/>
  <c r="AX26" i="5" s="1"/>
  <c r="CQ34" i="5"/>
  <c r="DH117" i="5"/>
  <c r="BB87" i="5"/>
  <c r="BB88" i="5" s="1"/>
  <c r="DG105" i="5"/>
  <c r="J116" i="5"/>
  <c r="J118" i="5" s="1"/>
  <c r="AL116" i="5"/>
  <c r="AL118" i="5" s="1"/>
  <c r="BA8" i="5"/>
  <c r="AY8" i="5" s="1"/>
  <c r="DM8" i="5" s="1"/>
  <c r="CQ12" i="5"/>
  <c r="BT19" i="5"/>
  <c r="CP19" i="5" s="1"/>
  <c r="X107" i="5"/>
  <c r="AC9" i="5"/>
  <c r="AB9" i="5" s="1"/>
  <c r="AX9" i="5" s="1"/>
  <c r="CV22" i="5"/>
  <c r="CQ11" i="5"/>
  <c r="AB14" i="5"/>
  <c r="AX14" i="5" s="1"/>
  <c r="AY21" i="5"/>
  <c r="CD107" i="5"/>
  <c r="CL107" i="5"/>
  <c r="AZ52" i="5"/>
  <c r="AC27" i="5"/>
  <c r="AB27" i="5" s="1"/>
  <c r="AX27" i="5" s="1"/>
  <c r="AB29" i="5"/>
  <c r="AX29" i="5" s="1"/>
  <c r="CS32" i="5"/>
  <c r="CQ32" i="5" s="1"/>
  <c r="BT33" i="5"/>
  <c r="CP33" i="5" s="1"/>
  <c r="AB35" i="5"/>
  <c r="AX35" i="5" s="1"/>
  <c r="AB37" i="5"/>
  <c r="AX37" i="5" s="1"/>
  <c r="CS43" i="5"/>
  <c r="CQ43" i="5" s="1"/>
  <c r="CQ45" i="5"/>
  <c r="BU48" i="5"/>
  <c r="BA49" i="5"/>
  <c r="AY49" i="5" s="1"/>
  <c r="DM49" i="5" s="1"/>
  <c r="AC57" i="5"/>
  <c r="AB57" i="5" s="1"/>
  <c r="AX57" i="5" s="1"/>
  <c r="AA73" i="5"/>
  <c r="BH88" i="5"/>
  <c r="BP88" i="5"/>
  <c r="BA81" i="5"/>
  <c r="AY81" i="5" s="1"/>
  <c r="DF103" i="5"/>
  <c r="CQ103" i="5" s="1"/>
  <c r="AC104" i="5"/>
  <c r="AB104" i="5" s="1"/>
  <c r="AX104" i="5" s="1"/>
  <c r="BN104" i="5"/>
  <c r="AY104" i="5" s="1"/>
  <c r="DM104" i="5" s="1"/>
  <c r="AP105" i="5"/>
  <c r="AP107" i="5" s="1"/>
  <c r="DB112" i="5"/>
  <c r="DB52" i="5"/>
  <c r="DJ52" i="5"/>
  <c r="DJ112" i="5"/>
  <c r="BT45" i="5"/>
  <c r="CP45" i="5" s="1"/>
  <c r="AB45" i="5"/>
  <c r="AX45" i="5" s="1"/>
  <c r="BT48" i="5"/>
  <c r="CP48" i="5" s="1"/>
  <c r="CW105" i="5"/>
  <c r="CW109" i="5"/>
  <c r="BW113" i="5"/>
  <c r="BU4" i="5"/>
  <c r="CS4" i="5"/>
  <c r="CX113" i="5"/>
  <c r="CX22" i="5"/>
  <c r="CO113" i="5"/>
  <c r="DK5" i="5"/>
  <c r="CO22" i="5"/>
  <c r="BP111" i="5"/>
  <c r="BO111" i="5"/>
  <c r="CQ15" i="5"/>
  <c r="BT54" i="5"/>
  <c r="CP54" i="5" s="1"/>
  <c r="DE117" i="5"/>
  <c r="DE88" i="5"/>
  <c r="BX22" i="5"/>
  <c r="BE52" i="5"/>
  <c r="AB34" i="5"/>
  <c r="AX34" i="5" s="1"/>
  <c r="BT44" i="5"/>
  <c r="CP44" i="5" s="1"/>
  <c r="CU114" i="5"/>
  <c r="CU73" i="5"/>
  <c r="BE73" i="5"/>
  <c r="AY54" i="5"/>
  <c r="DM54" i="5" s="1"/>
  <c r="DG73" i="5"/>
  <c r="BB117" i="5"/>
  <c r="BJ117" i="5"/>
  <c r="BR88" i="5"/>
  <c r="AC82" i="5"/>
  <c r="AZ82" i="5"/>
  <c r="AY82" i="5" s="1"/>
  <c r="BF113" i="5"/>
  <c r="CZ22" i="5"/>
  <c r="BQ111" i="5"/>
  <c r="CW22" i="5"/>
  <c r="BJ112" i="5"/>
  <c r="BJ52" i="5"/>
  <c r="BR112" i="5"/>
  <c r="BR52" i="5"/>
  <c r="AB44" i="5"/>
  <c r="AX44" i="5" s="1"/>
  <c r="BG113" i="5"/>
  <c r="BG22" i="5"/>
  <c r="BO112" i="5"/>
  <c r="CR22" i="5"/>
  <c r="CQ10" i="5"/>
  <c r="CQ14" i="5"/>
  <c r="AY19" i="5"/>
  <c r="DM19" i="5" s="1"/>
  <c r="DE22" i="5"/>
  <c r="BC112" i="5"/>
  <c r="BC52" i="5"/>
  <c r="AY24" i="5"/>
  <c r="DM24" i="5" s="1"/>
  <c r="AY32" i="5"/>
  <c r="BT47" i="5"/>
  <c r="CP47" i="5" s="1"/>
  <c r="BC114" i="5"/>
  <c r="BC73" i="5"/>
  <c r="BK114" i="5"/>
  <c r="BK73" i="5"/>
  <c r="CW73" i="5"/>
  <c r="CT73" i="5"/>
  <c r="AF113" i="5"/>
  <c r="BB13" i="5"/>
  <c r="AY13" i="5" s="1"/>
  <c r="DM13" i="5" s="1"/>
  <c r="AF22" i="5"/>
  <c r="BW22" i="5"/>
  <c r="CU112" i="5"/>
  <c r="CU52" i="5"/>
  <c r="CJ114" i="5"/>
  <c r="CJ73" i="5"/>
  <c r="DF59" i="5"/>
  <c r="CQ59" i="5" s="1"/>
  <c r="BU59" i="5"/>
  <c r="CW117" i="5"/>
  <c r="CW88" i="5"/>
  <c r="AZ113" i="5"/>
  <c r="AZ22" i="5"/>
  <c r="BH113" i="5"/>
  <c r="BH22" i="5"/>
  <c r="BP22" i="5"/>
  <c r="DJ22" i="5"/>
  <c r="AY12" i="5"/>
  <c r="BF22" i="5"/>
  <c r="BP52" i="5"/>
  <c r="BT25" i="5"/>
  <c r="CP25" i="5" s="1"/>
  <c r="BA33" i="5"/>
  <c r="AY33" i="5" s="1"/>
  <c r="AC33" i="5"/>
  <c r="AB50" i="5"/>
  <c r="AX50" i="5" s="1"/>
  <c r="BT53" i="5"/>
  <c r="CP53" i="5" s="1"/>
  <c r="BA73" i="5"/>
  <c r="AB81" i="5"/>
  <c r="AX81" i="5" s="1"/>
  <c r="CV52" i="5"/>
  <c r="BI22" i="5"/>
  <c r="CX111" i="5"/>
  <c r="CS9" i="5"/>
  <c r="BA9" i="5"/>
  <c r="BY111" i="5"/>
  <c r="BY116" i="5" s="1"/>
  <c r="BY118" i="5" s="1"/>
  <c r="CU9" i="5"/>
  <c r="CU22" i="5" s="1"/>
  <c r="BY22" i="5"/>
  <c r="BY107" i="5" s="1"/>
  <c r="CQ21" i="5"/>
  <c r="BN22" i="5"/>
  <c r="CQ23" i="5"/>
  <c r="BQ52" i="5"/>
  <c r="CQ39" i="5"/>
  <c r="AY41" i="5"/>
  <c r="DM41" i="5" s="1"/>
  <c r="CV73" i="5"/>
  <c r="BT91" i="5"/>
  <c r="CP91" i="5" s="1"/>
  <c r="AB6" i="5"/>
  <c r="AX6" i="5" s="1"/>
  <c r="BT6" i="5"/>
  <c r="CP6" i="5" s="1"/>
  <c r="CY113" i="5"/>
  <c r="CY22" i="5"/>
  <c r="DG113" i="5"/>
  <c r="DG22" i="5"/>
  <c r="AC15" i="5"/>
  <c r="BB15" i="5"/>
  <c r="AY15" i="5" s="1"/>
  <c r="BI111" i="5"/>
  <c r="CY111" i="5"/>
  <c r="DG111" i="5"/>
  <c r="AY10" i="5"/>
  <c r="DM10" i="5" s="1"/>
  <c r="AY14" i="5"/>
  <c r="AC17" i="5"/>
  <c r="BA17" i="5"/>
  <c r="AY17" i="5" s="1"/>
  <c r="AB18" i="5"/>
  <c r="AX18" i="5" s="1"/>
  <c r="O107" i="5"/>
  <c r="W107" i="5"/>
  <c r="BO22" i="5"/>
  <c r="AB23" i="5"/>
  <c r="AX23" i="5" s="1"/>
  <c r="BT23" i="5"/>
  <c r="CP23" i="5" s="1"/>
  <c r="DA52" i="5"/>
  <c r="CQ29" i="5"/>
  <c r="BT32" i="5"/>
  <c r="CP32" i="5" s="1"/>
  <c r="CQ49" i="5"/>
  <c r="AR114" i="5"/>
  <c r="BN56" i="5"/>
  <c r="BN114" i="5" s="1"/>
  <c r="AC56" i="5"/>
  <c r="AR73" i="5"/>
  <c r="AB68" i="5"/>
  <c r="AX68" i="5" s="1"/>
  <c r="BJ88" i="5"/>
  <c r="BX112" i="5"/>
  <c r="BT35" i="5"/>
  <c r="CP35" i="5" s="1"/>
  <c r="BT38" i="5"/>
  <c r="CP38" i="5" s="1"/>
  <c r="AY60" i="5"/>
  <c r="DM60" i="5" s="1"/>
  <c r="CQ69" i="5"/>
  <c r="CQ71" i="5"/>
  <c r="G113" i="5"/>
  <c r="DH113" i="5"/>
  <c r="BJ111" i="5"/>
  <c r="CS8" i="5"/>
  <c r="AB20" i="5"/>
  <c r="AX20" i="5" s="1"/>
  <c r="CH107" i="5"/>
  <c r="BN27" i="5"/>
  <c r="AY27" i="5" s="1"/>
  <c r="CQ51" i="5"/>
  <c r="AR52" i="5"/>
  <c r="BJ113" i="5"/>
  <c r="BR113" i="5"/>
  <c r="DA113" i="5"/>
  <c r="DA22" i="5"/>
  <c r="DI113" i="5"/>
  <c r="DI22" i="5"/>
  <c r="CS5" i="5"/>
  <c r="BC111" i="5"/>
  <c r="BK111" i="5"/>
  <c r="BS111" i="5"/>
  <c r="CT111" i="5"/>
  <c r="DB111" i="5"/>
  <c r="DJ111" i="5"/>
  <c r="BT10" i="5"/>
  <c r="CP10" i="5" s="1"/>
  <c r="DM14" i="5"/>
  <c r="AB16" i="5"/>
  <c r="AX16" i="5" s="1"/>
  <c r="AI107" i="5"/>
  <c r="AQ107" i="5"/>
  <c r="BR22" i="5"/>
  <c r="CA107" i="5"/>
  <c r="BF112" i="5"/>
  <c r="BF52" i="5"/>
  <c r="BN112" i="5"/>
  <c r="CX112" i="5"/>
  <c r="CX52" i="5"/>
  <c r="DF112" i="5"/>
  <c r="DM26" i="5"/>
  <c r="AB31" i="5"/>
  <c r="AX31" i="5" s="1"/>
  <c r="BT37" i="5"/>
  <c r="CP37" i="5" s="1"/>
  <c r="BG114" i="5"/>
  <c r="BO113" i="5"/>
  <c r="CY114" i="5"/>
  <c r="CY73" i="5"/>
  <c r="DG114" i="5"/>
  <c r="DB114" i="5"/>
  <c r="DA88" i="5"/>
  <c r="AY75" i="5"/>
  <c r="CQ79" i="5"/>
  <c r="BT83" i="5"/>
  <c r="CP83" i="5" s="1"/>
  <c r="BT89" i="5"/>
  <c r="CP89" i="5" s="1"/>
  <c r="AB95" i="5"/>
  <c r="AX95" i="5" s="1"/>
  <c r="AB101" i="5"/>
  <c r="AX101" i="5" s="1"/>
  <c r="BE105" i="5"/>
  <c r="BR109" i="5"/>
  <c r="CG107" i="5"/>
  <c r="BD112" i="5"/>
  <c r="BD52" i="5"/>
  <c r="DD112" i="5"/>
  <c r="AF112" i="5"/>
  <c r="AC25" i="5"/>
  <c r="AF52" i="5"/>
  <c r="BT30" i="5"/>
  <c r="CP30" i="5" s="1"/>
  <c r="S112" i="5"/>
  <c r="BK42" i="5"/>
  <c r="BK112" i="5" s="1"/>
  <c r="G42" i="5"/>
  <c r="DC42" i="5"/>
  <c r="CQ42" i="5" s="1"/>
  <c r="CQ47" i="5"/>
  <c r="DE114" i="5"/>
  <c r="DE73" i="5"/>
  <c r="BJ105" i="5"/>
  <c r="BJ109" i="5"/>
  <c r="BT95" i="5"/>
  <c r="CP95" i="5" s="1"/>
  <c r="BI113" i="5"/>
  <c r="BQ113" i="5"/>
  <c r="I111" i="5"/>
  <c r="I116" i="5" s="1"/>
  <c r="I118" i="5" s="1"/>
  <c r="BR111" i="5"/>
  <c r="BX113" i="5"/>
  <c r="CT13" i="5"/>
  <c r="CQ13" i="5" s="1"/>
  <c r="BZ107" i="5"/>
  <c r="AY47" i="5"/>
  <c r="DM47" i="5" s="1"/>
  <c r="BF114" i="5"/>
  <c r="BF73" i="5"/>
  <c r="DK53" i="5"/>
  <c r="CX114" i="5"/>
  <c r="CX73" i="5"/>
  <c r="DA73" i="5"/>
  <c r="BS59" i="5"/>
  <c r="AC59" i="5"/>
  <c r="AY68" i="5"/>
  <c r="DM68" i="5" s="1"/>
  <c r="H117" i="5"/>
  <c r="H118" i="5" s="1"/>
  <c r="CR84" i="5"/>
  <c r="G84" i="5"/>
  <c r="AB84" i="5" s="1"/>
  <c r="AX84" i="5" s="1"/>
  <c r="AZ84" i="5"/>
  <c r="AY84" i="5" s="1"/>
  <c r="DM84" i="5" s="1"/>
  <c r="CX109" i="5"/>
  <c r="CX105" i="5"/>
  <c r="CJ105" i="5"/>
  <c r="CJ109" i="5"/>
  <c r="BC113" i="5"/>
  <c r="BK113" i="5"/>
  <c r="DB113" i="5"/>
  <c r="DJ113" i="5"/>
  <c r="DC111" i="5"/>
  <c r="DK111" i="5"/>
  <c r="BS9" i="5"/>
  <c r="BS22" i="5" s="1"/>
  <c r="AA22" i="5"/>
  <c r="AJ107" i="5"/>
  <c r="BJ22" i="5"/>
  <c r="DB22" i="5"/>
  <c r="BG112" i="5"/>
  <c r="CY112" i="5"/>
  <c r="DG112" i="5"/>
  <c r="AB24" i="5"/>
  <c r="AX24" i="5" s="1"/>
  <c r="BT24" i="5"/>
  <c r="CP24" i="5" s="1"/>
  <c r="BT28" i="5"/>
  <c r="CP28" i="5" s="1"/>
  <c r="BW112" i="5"/>
  <c r="BU31" i="5"/>
  <c r="BW52" i="5"/>
  <c r="CQ35" i="5"/>
  <c r="CQ37" i="5"/>
  <c r="CQ38" i="5"/>
  <c r="AC39" i="5"/>
  <c r="BB39" i="5"/>
  <c r="AY39" i="5" s="1"/>
  <c r="AY44" i="5"/>
  <c r="CS44" i="5"/>
  <c r="CQ44" i="5" s="1"/>
  <c r="BT50" i="5"/>
  <c r="CP50" i="5" s="1"/>
  <c r="AY51" i="5"/>
  <c r="BG52" i="5"/>
  <c r="CY52" i="5"/>
  <c r="AZ114" i="5"/>
  <c r="AZ73" i="5"/>
  <c r="BH114" i="5"/>
  <c r="BH73" i="5"/>
  <c r="CQ58" i="5"/>
  <c r="BT61" i="5"/>
  <c r="CP61" i="5" s="1"/>
  <c r="DM64" i="5"/>
  <c r="AY67" i="5"/>
  <c r="DM67" i="5" s="1"/>
  <c r="BG73" i="5"/>
  <c r="DB88" i="5"/>
  <c r="AY86" i="5"/>
  <c r="DM86" i="5" s="1"/>
  <c r="H88" i="5"/>
  <c r="H107" i="5" s="1"/>
  <c r="BM109" i="5"/>
  <c r="BM105" i="5"/>
  <c r="CQ89" i="5"/>
  <c r="CR109" i="5"/>
  <c r="CR105" i="5"/>
  <c r="CZ109" i="5"/>
  <c r="CZ105" i="5"/>
  <c r="DH105" i="5"/>
  <c r="DH109" i="5"/>
  <c r="BT92" i="5"/>
  <c r="CP92" i="5" s="1"/>
  <c r="BT100" i="5"/>
  <c r="CP100" i="5" s="1"/>
  <c r="AY101" i="5"/>
  <c r="DM101" i="5" s="1"/>
  <c r="BP105" i="5"/>
  <c r="BN103" i="5"/>
  <c r="AY103" i="5" s="1"/>
  <c r="AR113" i="5"/>
  <c r="AC103" i="5"/>
  <c r="BV116" i="5"/>
  <c r="BL112" i="5"/>
  <c r="BL52" i="5"/>
  <c r="CV112" i="5"/>
  <c r="CO112" i="5"/>
  <c r="BU41" i="5"/>
  <c r="AC48" i="5"/>
  <c r="BB48" i="5"/>
  <c r="AY48" i="5" s="1"/>
  <c r="BM73" i="5"/>
  <c r="AB54" i="5"/>
  <c r="AX54" i="5" s="1"/>
  <c r="CR73" i="5"/>
  <c r="BB109" i="5"/>
  <c r="BB105" i="5"/>
  <c r="CR113" i="5"/>
  <c r="DI111" i="5"/>
  <c r="CJ112" i="5"/>
  <c r="CJ52" i="5"/>
  <c r="BD113" i="5"/>
  <c r="BL113" i="5"/>
  <c r="CU113" i="5"/>
  <c r="DC113" i="5"/>
  <c r="AW113" i="5"/>
  <c r="AW22" i="5"/>
  <c r="BE111" i="5"/>
  <c r="BM111" i="5"/>
  <c r="CV111" i="5"/>
  <c r="DD111" i="5"/>
  <c r="AG22" i="5"/>
  <c r="AG111" i="5"/>
  <c r="AG116" i="5" s="1"/>
  <c r="AG118" i="5" s="1"/>
  <c r="AB11" i="5"/>
  <c r="AX11" i="5" s="1"/>
  <c r="BU20" i="5"/>
  <c r="BK22" i="5"/>
  <c r="DC22" i="5"/>
  <c r="AZ112" i="5"/>
  <c r="BH112" i="5"/>
  <c r="BP112" i="5"/>
  <c r="CR112" i="5"/>
  <c r="CR52" i="5"/>
  <c r="CZ112" i="5"/>
  <c r="CZ52" i="5"/>
  <c r="DH112" i="5"/>
  <c r="DH52" i="5"/>
  <c r="BM52" i="5"/>
  <c r="DE52" i="5"/>
  <c r="AC32" i="5"/>
  <c r="AY35" i="5"/>
  <c r="DM35" i="5" s="1"/>
  <c r="AB46" i="5"/>
  <c r="AX46" i="5" s="1"/>
  <c r="BH52" i="5"/>
  <c r="BI114" i="5"/>
  <c r="BI73" i="5"/>
  <c r="BQ114" i="5"/>
  <c r="BB114" i="5"/>
  <c r="BT60" i="5"/>
  <c r="CP60" i="5" s="1"/>
  <c r="CQ63" i="5"/>
  <c r="BO73" i="5"/>
  <c r="CU117" i="5"/>
  <c r="CU88" i="5"/>
  <c r="DC117" i="5"/>
  <c r="DC88" i="5"/>
  <c r="DJ88" i="5"/>
  <c r="BK110" i="5"/>
  <c r="BT98" i="5"/>
  <c r="CP98" i="5" s="1"/>
  <c r="DF109" i="5"/>
  <c r="CW114" i="5"/>
  <c r="CZ113" i="5"/>
  <c r="BB111" i="5"/>
  <c r="DA111" i="5"/>
  <c r="BT16" i="5"/>
  <c r="CP16" i="5" s="1"/>
  <c r="BQ22" i="5"/>
  <c r="DH22" i="5"/>
  <c r="AB30" i="5"/>
  <c r="AX30" i="5" s="1"/>
  <c r="AE113" i="5"/>
  <c r="BE113" i="5"/>
  <c r="BE22" i="5"/>
  <c r="BM113" i="5"/>
  <c r="BM22" i="5"/>
  <c r="CV113" i="5"/>
  <c r="DD113" i="5"/>
  <c r="BF111" i="5"/>
  <c r="BW111" i="5"/>
  <c r="CW111" i="5"/>
  <c r="DE111" i="5"/>
  <c r="CQ18" i="5"/>
  <c r="AL107" i="5"/>
  <c r="AT107" i="5"/>
  <c r="BC22" i="5"/>
  <c r="BL22" i="5"/>
  <c r="BV107" i="5"/>
  <c r="DD22" i="5"/>
  <c r="BI112" i="5"/>
  <c r="BI52" i="5"/>
  <c r="BQ112" i="5"/>
  <c r="DA112" i="5"/>
  <c r="DI112" i="5"/>
  <c r="DI52" i="5"/>
  <c r="BB25" i="5"/>
  <c r="BB52" i="5" s="1"/>
  <c r="CT25" i="5"/>
  <c r="CQ25" i="5" s="1"/>
  <c r="CQ26" i="5"/>
  <c r="BB34" i="5"/>
  <c r="AY34" i="5" s="1"/>
  <c r="DM34" i="5" s="1"/>
  <c r="CQ36" i="5"/>
  <c r="DK41" i="5"/>
  <c r="DK112" i="5" s="1"/>
  <c r="AE52" i="5"/>
  <c r="BX52" i="5"/>
  <c r="CO52" i="5"/>
  <c r="DB73" i="5"/>
  <c r="DJ114" i="5"/>
  <c r="AB55" i="5"/>
  <c r="AX55" i="5" s="1"/>
  <c r="DF60" i="5"/>
  <c r="CQ60" i="5" s="1"/>
  <c r="AY74" i="5"/>
  <c r="CV117" i="5"/>
  <c r="CV88" i="5"/>
  <c r="DD117" i="5"/>
  <c r="DD88" i="5"/>
  <c r="AY77" i="5"/>
  <c r="DM77" i="5" s="1"/>
  <c r="DH88" i="5"/>
  <c r="BD110" i="5"/>
  <c r="CX110" i="5"/>
  <c r="AY40" i="5"/>
  <c r="DM40" i="5" s="1"/>
  <c r="AW112" i="5"/>
  <c r="BB73" i="5"/>
  <c r="CS53" i="5"/>
  <c r="DA114" i="5"/>
  <c r="DI114" i="5"/>
  <c r="DI73" i="5"/>
  <c r="S114" i="5"/>
  <c r="G58" i="5"/>
  <c r="G73" i="5" s="1"/>
  <c r="AB61" i="5"/>
  <c r="AX61" i="5" s="1"/>
  <c r="AC62" i="5"/>
  <c r="BU66" i="5"/>
  <c r="AY69" i="5"/>
  <c r="DM69" i="5" s="1"/>
  <c r="CQ70" i="5"/>
  <c r="G117" i="5"/>
  <c r="BC117" i="5"/>
  <c r="BC88" i="5"/>
  <c r="BK88" i="5"/>
  <c r="BK117" i="5"/>
  <c r="BS88" i="5"/>
  <c r="DF88" i="5"/>
  <c r="BT78" i="5"/>
  <c r="CP78" i="5" s="1"/>
  <c r="BU85" i="5"/>
  <c r="DK94" i="5"/>
  <c r="CQ94" i="5" s="1"/>
  <c r="BU94" i="5"/>
  <c r="AV115" i="5"/>
  <c r="AV116" i="5" s="1"/>
  <c r="AV118" i="5" s="1"/>
  <c r="AV105" i="5"/>
  <c r="AV107" i="5" s="1"/>
  <c r="AC98" i="5"/>
  <c r="CQ100" i="5"/>
  <c r="CO105" i="5"/>
  <c r="AD116" i="5"/>
  <c r="BV117" i="5"/>
  <c r="CO62" i="5"/>
  <c r="BU62" i="5" s="1"/>
  <c r="DF62" i="5"/>
  <c r="CQ65" i="5"/>
  <c r="AY70" i="5"/>
  <c r="DM70" i="5" s="1"/>
  <c r="BD117" i="5"/>
  <c r="BL117" i="5"/>
  <c r="CY117" i="5"/>
  <c r="CY88" i="5"/>
  <c r="DM75" i="5"/>
  <c r="CR75" i="5"/>
  <c r="CQ75" i="5" s="1"/>
  <c r="BU75" i="5"/>
  <c r="BT76" i="5"/>
  <c r="CP76" i="5" s="1"/>
  <c r="DM76" i="5"/>
  <c r="BW117" i="5"/>
  <c r="BW88" i="5"/>
  <c r="BU79" i="5"/>
  <c r="CQ85" i="5"/>
  <c r="AY87" i="5"/>
  <c r="DM87" i="5" s="1"/>
  <c r="BG105" i="5"/>
  <c r="DB109" i="5"/>
  <c r="DB105" i="5"/>
  <c r="DJ109" i="5"/>
  <c r="AY92" i="5"/>
  <c r="DM92" i="5" s="1"/>
  <c r="AC100" i="5"/>
  <c r="BA100" i="5"/>
  <c r="AY100" i="5" s="1"/>
  <c r="BM114" i="5"/>
  <c r="DC114" i="5"/>
  <c r="CQ57" i="5"/>
  <c r="AY65" i="5"/>
  <c r="DM65" i="5" s="1"/>
  <c r="DC73" i="5"/>
  <c r="CR74" i="5"/>
  <c r="BU74" i="5"/>
  <c r="AB77" i="5"/>
  <c r="AX77" i="5" s="1"/>
  <c r="AZ78" i="5"/>
  <c r="AY78" i="5" s="1"/>
  <c r="AD88" i="5"/>
  <c r="AD107" i="5" s="1"/>
  <c r="AC78" i="5"/>
  <c r="BT80" i="5"/>
  <c r="CP80" i="5" s="1"/>
  <c r="CQ86" i="5"/>
  <c r="BD88" i="5"/>
  <c r="BA110" i="5"/>
  <c r="BI110" i="5"/>
  <c r="BQ110" i="5"/>
  <c r="CW110" i="5"/>
  <c r="CQ96" i="5"/>
  <c r="BR98" i="5"/>
  <c r="BR115" i="5" s="1"/>
  <c r="BT101" i="5"/>
  <c r="CP101" i="5" s="1"/>
  <c r="AW114" i="5"/>
  <c r="BE114" i="5"/>
  <c r="BW114" i="5"/>
  <c r="BT55" i="5"/>
  <c r="CP55" i="5" s="1"/>
  <c r="AY57" i="5"/>
  <c r="CQ66" i="5"/>
  <c r="CQ72" i="5"/>
  <c r="S73" i="5"/>
  <c r="S107" i="5" s="1"/>
  <c r="BF117" i="5"/>
  <c r="BN117" i="5"/>
  <c r="BN88" i="5"/>
  <c r="DA117" i="5"/>
  <c r="DI117" i="5"/>
  <c r="DI88" i="5"/>
  <c r="AS88" i="5"/>
  <c r="AS107" i="5" s="1"/>
  <c r="DG76" i="5"/>
  <c r="CQ76" i="5" s="1"/>
  <c r="CR78" i="5"/>
  <c r="CQ78" i="5" s="1"/>
  <c r="BU82" i="5"/>
  <c r="CS82" i="5"/>
  <c r="BF88" i="5"/>
  <c r="CV105" i="5"/>
  <c r="DK90" i="5"/>
  <c r="CV110" i="5"/>
  <c r="DD110" i="5"/>
  <c r="DD105" i="5"/>
  <c r="AY96" i="5"/>
  <c r="DM96" i="5" s="1"/>
  <c r="BU99" i="5"/>
  <c r="CS99" i="5"/>
  <c r="CQ99" i="5" s="1"/>
  <c r="CQ101" i="5"/>
  <c r="AS117" i="5"/>
  <c r="AE112" i="5"/>
  <c r="BJ114" i="5"/>
  <c r="BR114" i="5"/>
  <c r="CR114" i="5"/>
  <c r="CZ114" i="5"/>
  <c r="DH114" i="5"/>
  <c r="BJ73" i="5"/>
  <c r="BR73" i="5"/>
  <c r="CZ73" i="5"/>
  <c r="AD117" i="5"/>
  <c r="BE117" i="5"/>
  <c r="BM117" i="5"/>
  <c r="AE117" i="5"/>
  <c r="AE88" i="5"/>
  <c r="AC79" i="5"/>
  <c r="BA79" i="5"/>
  <c r="AY79" i="5" s="1"/>
  <c r="DG84" i="5"/>
  <c r="AB86" i="5"/>
  <c r="AX86" i="5" s="1"/>
  <c r="BD105" i="5"/>
  <c r="BD109" i="5"/>
  <c r="BL109" i="5"/>
  <c r="DE105" i="5"/>
  <c r="DE109" i="5"/>
  <c r="BF110" i="5"/>
  <c r="BN110" i="5"/>
  <c r="DM93" i="5"/>
  <c r="CQ93" i="5"/>
  <c r="AE105" i="5"/>
  <c r="BW110" i="5"/>
  <c r="BU97" i="5"/>
  <c r="CS97" i="5"/>
  <c r="AE110" i="5"/>
  <c r="Q107" i="5"/>
  <c r="AO107" i="5"/>
  <c r="CC107" i="5"/>
  <c r="CK107" i="5"/>
  <c r="BE112" i="5"/>
  <c r="BM112" i="5"/>
  <c r="CW112" i="5"/>
  <c r="DE112" i="5"/>
  <c r="AE114" i="5"/>
  <c r="BD114" i="5"/>
  <c r="CT114" i="5"/>
  <c r="BD73" i="5"/>
  <c r="BL73" i="5"/>
  <c r="BG117" i="5"/>
  <c r="BG88" i="5"/>
  <c r="AY85" i="5"/>
  <c r="DM85" i="5" s="1"/>
  <c r="AB87" i="5"/>
  <c r="AX87" i="5" s="1"/>
  <c r="BX117" i="5"/>
  <c r="BU87" i="5"/>
  <c r="CT87" i="5"/>
  <c r="CQ87" i="5" s="1"/>
  <c r="BE88" i="5"/>
  <c r="BF109" i="5"/>
  <c r="BF105" i="5"/>
  <c r="AC90" i="5"/>
  <c r="AZ110" i="5"/>
  <c r="AY91" i="5"/>
  <c r="CS110" i="5"/>
  <c r="CQ91" i="5"/>
  <c r="DJ98" i="5"/>
  <c r="DJ115" i="5" s="1"/>
  <c r="CQ115" i="5" s="1"/>
  <c r="CN105" i="5"/>
  <c r="CN107" i="5" s="1"/>
  <c r="DM102" i="5"/>
  <c r="BW105" i="5"/>
  <c r="CV114" i="5"/>
  <c r="DD114" i="5"/>
  <c r="DD73" i="5"/>
  <c r="DB117" i="5"/>
  <c r="DJ117" i="5"/>
  <c r="CQ77" i="5"/>
  <c r="AB80" i="5"/>
  <c r="AX80" i="5" s="1"/>
  <c r="AZ105" i="5"/>
  <c r="AY89" i="5"/>
  <c r="BB110" i="5"/>
  <c r="BR110" i="5"/>
  <c r="AR105" i="5"/>
  <c r="BH105" i="5"/>
  <c r="V116" i="5"/>
  <c r="V118" i="5" s="1"/>
  <c r="BO117" i="5"/>
  <c r="CX117" i="5"/>
  <c r="DF117" i="5"/>
  <c r="DK83" i="5"/>
  <c r="DK117" i="5" s="1"/>
  <c r="AA88" i="5"/>
  <c r="BO88" i="5"/>
  <c r="BO114" i="5"/>
  <c r="BO105" i="5"/>
  <c r="BO109" i="5"/>
  <c r="CY109" i="5"/>
  <c r="CY105" i="5"/>
  <c r="DG109" i="5"/>
  <c r="BC110" i="5"/>
  <c r="CU110" i="5"/>
  <c r="DC110" i="5"/>
  <c r="AY93" i="5"/>
  <c r="AP116" i="5"/>
  <c r="AP118" i="5" s="1"/>
  <c r="CJ111" i="5"/>
  <c r="BU104" i="5"/>
  <c r="DF104" i="5"/>
  <c r="DF111" i="5" s="1"/>
  <c r="BC105" i="5"/>
  <c r="BA117" i="5"/>
  <c r="BI117" i="5"/>
  <c r="BQ117" i="5"/>
  <c r="CZ117" i="5"/>
  <c r="BI88" i="5"/>
  <c r="BQ88" i="5"/>
  <c r="BA109" i="5"/>
  <c r="BI105" i="5"/>
  <c r="CS109" i="5"/>
  <c r="DA105" i="5"/>
  <c r="DA109" i="5"/>
  <c r="DI105" i="5"/>
  <c r="AF105" i="5"/>
  <c r="AF109" i="5"/>
  <c r="BM110" i="5"/>
  <c r="DE110" i="5"/>
  <c r="AY97" i="5"/>
  <c r="M116" i="5"/>
  <c r="M118" i="5" s="1"/>
  <c r="U116" i="5"/>
  <c r="U118" i="5" s="1"/>
  <c r="AK118" i="5"/>
  <c r="G109" i="5"/>
  <c r="BK109" i="5"/>
  <c r="BK105" i="5"/>
  <c r="CU109" i="5"/>
  <c r="DC109" i="5"/>
  <c r="DC105" i="5"/>
  <c r="BX109" i="5"/>
  <c r="BX105" i="5"/>
  <c r="CT90" i="5"/>
  <c r="CT105" i="5" s="1"/>
  <c r="BU90" i="5"/>
  <c r="BG110" i="5"/>
  <c r="BO110" i="5"/>
  <c r="CY110" i="5"/>
  <c r="AB92" i="5"/>
  <c r="AX92" i="5" s="1"/>
  <c r="AA110" i="5"/>
  <c r="AA116" i="5" s="1"/>
  <c r="AA118" i="5" s="1"/>
  <c r="G93" i="5"/>
  <c r="G110" i="5" s="1"/>
  <c r="CU105" i="5"/>
  <c r="CO110" i="5"/>
  <c r="DJ110" i="5"/>
  <c r="CM105" i="5"/>
  <c r="CM107" i="5" s="1"/>
  <c r="L116" i="5"/>
  <c r="L118" i="5" s="1"/>
  <c r="CV109" i="5"/>
  <c r="DD109" i="5"/>
  <c r="BL94" i="5"/>
  <c r="BL105" i="5" s="1"/>
  <c r="BQ98" i="5"/>
  <c r="AW105" i="5"/>
  <c r="AO116" i="5"/>
  <c r="AO118" i="5" s="1"/>
  <c r="CB116" i="5"/>
  <c r="CB118" i="5" s="1"/>
  <c r="CK116" i="5"/>
  <c r="BH110" i="5"/>
  <c r="CR110" i="5"/>
  <c r="CZ110" i="5"/>
  <c r="AJ116" i="5"/>
  <c r="AJ118" i="5" s="1"/>
  <c r="CF116" i="5"/>
  <c r="CF118" i="5" s="1"/>
  <c r="CG116" i="5"/>
  <c r="CG118" i="5" s="1"/>
  <c r="W116" i="5"/>
  <c r="W118" i="5" s="1"/>
  <c r="AN116" i="5"/>
  <c r="AN118" i="5" s="1"/>
  <c r="CD116" i="5"/>
  <c r="CD118" i="5" s="1"/>
  <c r="CL116" i="5"/>
  <c r="CL118" i="5" s="1"/>
  <c r="Q116" i="5"/>
  <c r="Q118" i="5" s="1"/>
  <c r="DF52" i="4"/>
  <c r="CW107" i="4"/>
  <c r="AW111" i="4"/>
  <c r="BS9" i="4"/>
  <c r="BT15" i="4"/>
  <c r="CP15" i="4" s="1"/>
  <c r="CJ112" i="4"/>
  <c r="CJ52" i="4"/>
  <c r="DF27" i="4"/>
  <c r="BU27" i="4"/>
  <c r="G113" i="4"/>
  <c r="DM113" i="4" s="1"/>
  <c r="G22" i="4"/>
  <c r="DM4" i="4"/>
  <c r="AB5" i="4"/>
  <c r="AX5" i="4" s="1"/>
  <c r="CQ5" i="4"/>
  <c r="BH22" i="4"/>
  <c r="DA22" i="4"/>
  <c r="DA113" i="4"/>
  <c r="AZ111" i="4"/>
  <c r="AY8" i="4"/>
  <c r="BH111" i="4"/>
  <c r="DN17" i="4"/>
  <c r="AY19" i="4"/>
  <c r="DB112" i="4"/>
  <c r="DB52" i="4"/>
  <c r="DJ112" i="4"/>
  <c r="DJ52" i="4"/>
  <c r="AB30" i="4"/>
  <c r="AX30" i="4" s="1"/>
  <c r="DN30" i="4"/>
  <c r="AO112" i="4"/>
  <c r="AO116" i="4" s="1"/>
  <c r="AO118" i="4" s="1"/>
  <c r="BK42" i="4"/>
  <c r="AY42" i="4" s="1"/>
  <c r="AO52" i="4"/>
  <c r="AC42" i="4"/>
  <c r="DM76" i="4"/>
  <c r="BT76" i="4"/>
  <c r="CP76" i="4" s="1"/>
  <c r="BW113" i="4"/>
  <c r="CS4" i="4"/>
  <c r="BU4" i="4"/>
  <c r="CY113" i="4"/>
  <c r="CY22" i="4"/>
  <c r="DG113" i="4"/>
  <c r="DG22" i="4"/>
  <c r="AW113" i="4"/>
  <c r="BS5" i="4"/>
  <c r="BS113" i="4" s="1"/>
  <c r="BI111" i="4"/>
  <c r="BQ111" i="4"/>
  <c r="BA9" i="4"/>
  <c r="DM11" i="4"/>
  <c r="AB11" i="4"/>
  <c r="AX11" i="4" s="1"/>
  <c r="BT12" i="4"/>
  <c r="CP12" i="4" s="1"/>
  <c r="AF113" i="4"/>
  <c r="AF22" i="4"/>
  <c r="BB13" i="4"/>
  <c r="BB22" i="4" s="1"/>
  <c r="AC13" i="4"/>
  <c r="DO19" i="4"/>
  <c r="BT19" i="4"/>
  <c r="CP19" i="4" s="1"/>
  <c r="BS20" i="4"/>
  <c r="AC20" i="4"/>
  <c r="BA112" i="4"/>
  <c r="BA52" i="4"/>
  <c r="AY23" i="4"/>
  <c r="BI112" i="4"/>
  <c r="BI52" i="4"/>
  <c r="BQ112" i="4"/>
  <c r="BQ52" i="4"/>
  <c r="BP52" i="4"/>
  <c r="BT29" i="4"/>
  <c r="CP29" i="4" s="1"/>
  <c r="CV114" i="4"/>
  <c r="AB72" i="4"/>
  <c r="AX72" i="4" s="1"/>
  <c r="R119" i="4"/>
  <c r="AY16" i="4"/>
  <c r="AY20" i="4"/>
  <c r="AO107" i="4"/>
  <c r="BJ52" i="4"/>
  <c r="BJ107" i="4" s="1"/>
  <c r="AZ52" i="4"/>
  <c r="BF113" i="4"/>
  <c r="BF22" i="4"/>
  <c r="DE111" i="4"/>
  <c r="BT18" i="4"/>
  <c r="CP18" i="4" s="1"/>
  <c r="BT61" i="4"/>
  <c r="CP61" i="4" s="1"/>
  <c r="DM68" i="4"/>
  <c r="BT68" i="4"/>
  <c r="CP68" i="4" s="1"/>
  <c r="BO112" i="4"/>
  <c r="BO22" i="4"/>
  <c r="DJ113" i="4"/>
  <c r="DJ22" i="4"/>
  <c r="CQ21" i="4"/>
  <c r="BG22" i="4"/>
  <c r="I119" i="4"/>
  <c r="DN4" i="4"/>
  <c r="AB4" i="4"/>
  <c r="AX4" i="4" s="1"/>
  <c r="BE22" i="4"/>
  <c r="AW22" i="4"/>
  <c r="AR112" i="4"/>
  <c r="AR52" i="4"/>
  <c r="AC27" i="4"/>
  <c r="AB38" i="4"/>
  <c r="AX38" i="4" s="1"/>
  <c r="DN40" i="4"/>
  <c r="BT49" i="4"/>
  <c r="CP49" i="4" s="1"/>
  <c r="DO49" i="4"/>
  <c r="S114" i="4"/>
  <c r="S73" i="4"/>
  <c r="DC58" i="4"/>
  <c r="G58" i="4"/>
  <c r="DM58" i="4" s="1"/>
  <c r="BK58" i="4"/>
  <c r="CR113" i="4"/>
  <c r="CR22" i="4"/>
  <c r="CQ4" i="4"/>
  <c r="BA5" i="4"/>
  <c r="BA113" i="4" s="1"/>
  <c r="CV22" i="4"/>
  <c r="BT10" i="4"/>
  <c r="CP10" i="4" s="1"/>
  <c r="DM10" i="4"/>
  <c r="DF22" i="4"/>
  <c r="BU43" i="4"/>
  <c r="CS43" i="4"/>
  <c r="CS52" i="4" s="1"/>
  <c r="CT113" i="4"/>
  <c r="CT22" i="4"/>
  <c r="DB113" i="4"/>
  <c r="DB22" i="4"/>
  <c r="BR22" i="4"/>
  <c r="BT8" i="4"/>
  <c r="CP8" i="4" s="1"/>
  <c r="AY11" i="4"/>
  <c r="DN11" i="4" s="1"/>
  <c r="AY15" i="4"/>
  <c r="DN26" i="4"/>
  <c r="AB35" i="4"/>
  <c r="AX35" i="4" s="1"/>
  <c r="BP22" i="4"/>
  <c r="DC22" i="4"/>
  <c r="BU5" i="4"/>
  <c r="BE111" i="4"/>
  <c r="BM111" i="4"/>
  <c r="BW111" i="4"/>
  <c r="CS8" i="4"/>
  <c r="CS111" i="4" s="1"/>
  <c r="CY111" i="4"/>
  <c r="DG111" i="4"/>
  <c r="BX113" i="4"/>
  <c r="BX22" i="4"/>
  <c r="BU13" i="4"/>
  <c r="BB15" i="4"/>
  <c r="DN15" i="4"/>
  <c r="CQ18" i="4"/>
  <c r="CQ19" i="4"/>
  <c r="AY21" i="4"/>
  <c r="CQ23" i="4"/>
  <c r="CY112" i="4"/>
  <c r="CY52" i="4"/>
  <c r="DG112" i="4"/>
  <c r="DG52" i="4"/>
  <c r="AY24" i="4"/>
  <c r="DN24" i="4" s="1"/>
  <c r="CU52" i="4"/>
  <c r="DC52" i="4"/>
  <c r="DK52" i="4"/>
  <c r="BX112" i="4"/>
  <c r="BX116" i="4" s="1"/>
  <c r="CT25" i="4"/>
  <c r="BU25" i="4"/>
  <c r="BX52" i="4"/>
  <c r="DM34" i="4"/>
  <c r="AB34" i="4"/>
  <c r="AX34" i="4" s="1"/>
  <c r="CQ37" i="4"/>
  <c r="DO37" i="4" s="1"/>
  <c r="CT48" i="4"/>
  <c r="CQ48" i="4" s="1"/>
  <c r="BU48" i="4"/>
  <c r="DN51" i="4"/>
  <c r="BT80" i="4"/>
  <c r="CP80" i="4" s="1"/>
  <c r="BG105" i="4"/>
  <c r="DO115" i="4"/>
  <c r="BT115" i="4"/>
  <c r="CP115" i="4" s="1"/>
  <c r="DN16" i="4"/>
  <c r="CQ11" i="4"/>
  <c r="DO11" i="4" s="1"/>
  <c r="BN22" i="4"/>
  <c r="CW111" i="4"/>
  <c r="AZ22" i="4"/>
  <c r="AB24" i="4"/>
  <c r="AX24" i="4" s="1"/>
  <c r="CX73" i="4"/>
  <c r="CX107" i="4" s="1"/>
  <c r="DJ73" i="4"/>
  <c r="BI113" i="4"/>
  <c r="BI22" i="4"/>
  <c r="BQ113" i="4"/>
  <c r="DN6" i="4"/>
  <c r="AE111" i="4"/>
  <c r="AC8" i="4"/>
  <c r="CZ111" i="4"/>
  <c r="DH111" i="4"/>
  <c r="CQ14" i="4"/>
  <c r="DO14" i="4" s="1"/>
  <c r="DN19" i="4"/>
  <c r="BQ22" i="4"/>
  <c r="BF112" i="4"/>
  <c r="BF52" i="4"/>
  <c r="BN112" i="4"/>
  <c r="BN52" i="4"/>
  <c r="DD52" i="4"/>
  <c r="DM29" i="4"/>
  <c r="CQ31" i="4"/>
  <c r="DO31" i="4" s="1"/>
  <c r="BT36" i="4"/>
  <c r="CP36" i="4" s="1"/>
  <c r="DO36" i="4"/>
  <c r="AC39" i="4"/>
  <c r="BB39" i="4"/>
  <c r="AY39" i="4" s="1"/>
  <c r="DN43" i="4"/>
  <c r="DM45" i="4"/>
  <c r="BT45" i="4"/>
  <c r="CP45" i="4" s="1"/>
  <c r="AB45" i="4"/>
  <c r="AX45" i="4" s="1"/>
  <c r="CQ51" i="4"/>
  <c r="DO51" i="4" s="1"/>
  <c r="AY58" i="4"/>
  <c r="DN58" i="4" s="1"/>
  <c r="BB73" i="4"/>
  <c r="BA63" i="4"/>
  <c r="AY63" i="4" s="1"/>
  <c r="AC63" i="4"/>
  <c r="BJ117" i="4"/>
  <c r="BJ88" i="4"/>
  <c r="BG112" i="4"/>
  <c r="CR112" i="4"/>
  <c r="CR52" i="4"/>
  <c r="CZ112" i="4"/>
  <c r="CZ52" i="4"/>
  <c r="DH112" i="4"/>
  <c r="DH52" i="4"/>
  <c r="AF112" i="4"/>
  <c r="AF116" i="4" s="1"/>
  <c r="AC25" i="4"/>
  <c r="AF52" i="4"/>
  <c r="BB25" i="4"/>
  <c r="AY25" i="4" s="1"/>
  <c r="DO26" i="4"/>
  <c r="BT34" i="4"/>
  <c r="CP34" i="4" s="1"/>
  <c r="CQ38" i="4"/>
  <c r="DO38" i="4" s="1"/>
  <c r="AY40" i="4"/>
  <c r="AY47" i="4"/>
  <c r="DN47" i="4" s="1"/>
  <c r="AZ114" i="4"/>
  <c r="AZ73" i="4"/>
  <c r="BH114" i="4"/>
  <c r="BH73" i="4"/>
  <c r="BP73" i="4"/>
  <c r="CJ114" i="4"/>
  <c r="CJ73" i="4"/>
  <c r="CJ107" i="4" s="1"/>
  <c r="BU59" i="4"/>
  <c r="DF59" i="4"/>
  <c r="DF114" i="4" s="1"/>
  <c r="DN64" i="4"/>
  <c r="AB64" i="4"/>
  <c r="AX64" i="4" s="1"/>
  <c r="CQ64" i="4"/>
  <c r="DO64" i="4" s="1"/>
  <c r="AD117" i="4"/>
  <c r="AD88" i="4"/>
  <c r="AC74" i="4"/>
  <c r="AZ74" i="4"/>
  <c r="AY82" i="4"/>
  <c r="DN82" i="4" s="1"/>
  <c r="AB94" i="4"/>
  <c r="AX94" i="4" s="1"/>
  <c r="AZ113" i="4"/>
  <c r="BH113" i="4"/>
  <c r="CZ113" i="4"/>
  <c r="CZ22" i="4"/>
  <c r="CZ107" i="4" s="1"/>
  <c r="DH113" i="4"/>
  <c r="DH22" i="4"/>
  <c r="DH107" i="4" s="1"/>
  <c r="BG111" i="4"/>
  <c r="BG116" i="4" s="1"/>
  <c r="BG118" i="4" s="1"/>
  <c r="BO111" i="4"/>
  <c r="BP111" i="4"/>
  <c r="CX111" i="4"/>
  <c r="DF111" i="4"/>
  <c r="H107" i="4"/>
  <c r="H119" i="4" s="1"/>
  <c r="Q107" i="4"/>
  <c r="Q119" i="4" s="1"/>
  <c r="Y107" i="4"/>
  <c r="Y119" i="4" s="1"/>
  <c r="AQ119" i="4"/>
  <c r="BV107" i="4"/>
  <c r="AZ112" i="4"/>
  <c r="BH112" i="4"/>
  <c r="BP112" i="4"/>
  <c r="CS112" i="4"/>
  <c r="DA112" i="4"/>
  <c r="DA52" i="4"/>
  <c r="DI112" i="4"/>
  <c r="DI52" i="4"/>
  <c r="CQ24" i="4"/>
  <c r="DO24" i="4" s="1"/>
  <c r="AB26" i="4"/>
  <c r="AX26" i="4" s="1"/>
  <c r="CQ26" i="4"/>
  <c r="DO28" i="4"/>
  <c r="AY38" i="4"/>
  <c r="DN38" i="4" s="1"/>
  <c r="CQ41" i="4"/>
  <c r="DK51" i="4"/>
  <c r="BA114" i="4"/>
  <c r="BA73" i="4"/>
  <c r="BI114" i="4"/>
  <c r="BI73" i="4"/>
  <c r="BQ114" i="4"/>
  <c r="BQ73" i="4"/>
  <c r="BA56" i="4"/>
  <c r="AY56" i="4" s="1"/>
  <c r="AA114" i="4"/>
  <c r="AA73" i="4"/>
  <c r="AA107" i="4" s="1"/>
  <c r="AA119" i="4" s="1"/>
  <c r="G62" i="4"/>
  <c r="DM62" i="4" s="1"/>
  <c r="AY64" i="4"/>
  <c r="DO68" i="4"/>
  <c r="AB70" i="4"/>
  <c r="AX70" i="4" s="1"/>
  <c r="BI117" i="4"/>
  <c r="BI88" i="4"/>
  <c r="BQ117" i="4"/>
  <c r="BQ88" i="4"/>
  <c r="CV117" i="4"/>
  <c r="CV88" i="4"/>
  <c r="DD117" i="4"/>
  <c r="DD88" i="4"/>
  <c r="BU92" i="4"/>
  <c r="CO110" i="4"/>
  <c r="DK92" i="4"/>
  <c r="CJ111" i="4"/>
  <c r="BU111" i="4" s="1"/>
  <c r="BU104" i="4"/>
  <c r="J107" i="4"/>
  <c r="CN107" i="4"/>
  <c r="BR112" i="4"/>
  <c r="CQ27" i="4"/>
  <c r="BT31" i="4"/>
  <c r="CP31" i="4" s="1"/>
  <c r="DM38" i="4"/>
  <c r="BT53" i="4"/>
  <c r="CP53" i="4" s="1"/>
  <c r="DO57" i="4"/>
  <c r="BT57" i="4"/>
  <c r="CP57" i="4" s="1"/>
  <c r="DN67" i="4"/>
  <c r="DN68" i="4"/>
  <c r="AB68" i="4"/>
  <c r="AX68" i="4" s="1"/>
  <c r="BS22" i="4"/>
  <c r="CU113" i="4"/>
  <c r="BB111" i="4"/>
  <c r="DA111" i="4"/>
  <c r="AB10" i="4"/>
  <c r="AX10" i="4" s="1"/>
  <c r="T107" i="4"/>
  <c r="T119" i="4" s="1"/>
  <c r="AT107" i="4"/>
  <c r="AT119" i="4" s="1"/>
  <c r="AB31" i="4"/>
  <c r="AX31" i="4" s="1"/>
  <c r="CQ35" i="4"/>
  <c r="DO35" i="4" s="1"/>
  <c r="DM37" i="4"/>
  <c r="BT37" i="4"/>
  <c r="CP37" i="4" s="1"/>
  <c r="DN45" i="4"/>
  <c r="AC48" i="4"/>
  <c r="BB48" i="4"/>
  <c r="AY48" i="4" s="1"/>
  <c r="CQ50" i="4"/>
  <c r="BR52" i="4"/>
  <c r="G114" i="4"/>
  <c r="DM114" i="4" s="1"/>
  <c r="G73" i="4"/>
  <c r="DM73" i="4" s="1"/>
  <c r="BW114" i="4"/>
  <c r="BW73" i="4"/>
  <c r="CS53" i="4"/>
  <c r="DN55" i="4"/>
  <c r="AB65" i="4"/>
  <c r="AX65" i="4" s="1"/>
  <c r="CQ67" i="4"/>
  <c r="DO67" i="4" s="1"/>
  <c r="AY68" i="4"/>
  <c r="BT74" i="4"/>
  <c r="CP74" i="4" s="1"/>
  <c r="BH88" i="4"/>
  <c r="AB89" i="4"/>
  <c r="AX89" i="4" s="1"/>
  <c r="DN89" i="4"/>
  <c r="BY116" i="4"/>
  <c r="BY118" i="4" s="1"/>
  <c r="AK119" i="4"/>
  <c r="CF119" i="4"/>
  <c r="BJ112" i="4"/>
  <c r="AB43" i="4"/>
  <c r="AX43" i="4" s="1"/>
  <c r="DN50" i="4"/>
  <c r="AB50" i="4"/>
  <c r="AX50" i="4" s="1"/>
  <c r="CV73" i="4"/>
  <c r="DD114" i="4"/>
  <c r="DD73" i="4"/>
  <c r="AB58" i="4"/>
  <c r="AX58" i="4" s="1"/>
  <c r="DO79" i="4"/>
  <c r="BF109" i="4"/>
  <c r="BF105" i="4"/>
  <c r="CS109" i="4"/>
  <c r="DA105" i="4"/>
  <c r="DA109" i="4"/>
  <c r="DI105" i="4"/>
  <c r="DI109" i="4"/>
  <c r="BK113" i="4"/>
  <c r="BK22" i="4"/>
  <c r="DC113" i="4"/>
  <c r="CO113" i="4"/>
  <c r="G111" i="4"/>
  <c r="DM111" i="4" s="1"/>
  <c r="BJ111" i="4"/>
  <c r="DI111" i="4"/>
  <c r="K107" i="4"/>
  <c r="AL107" i="4"/>
  <c r="AL119" i="4" s="1"/>
  <c r="BY107" i="4"/>
  <c r="CO22" i="4"/>
  <c r="BD113" i="4"/>
  <c r="BD22" i="4"/>
  <c r="BL113" i="4"/>
  <c r="BL22" i="4"/>
  <c r="CV113" i="4"/>
  <c r="DD113" i="4"/>
  <c r="I111" i="4"/>
  <c r="I116" i="4" s="1"/>
  <c r="I118" i="4" s="1"/>
  <c r="AC9" i="4"/>
  <c r="BC9" i="4"/>
  <c r="BC22" i="4" s="1"/>
  <c r="BC107" i="4" s="1"/>
  <c r="DN10" i="4"/>
  <c r="AB14" i="4"/>
  <c r="AX14" i="4" s="1"/>
  <c r="BT14" i="4"/>
  <c r="CP14" i="4" s="1"/>
  <c r="CQ15" i="4"/>
  <c r="DO15" i="4" s="1"/>
  <c r="AB16" i="4"/>
  <c r="AX16" i="4" s="1"/>
  <c r="BU20" i="4"/>
  <c r="L119" i="4"/>
  <c r="BZ107" i="4"/>
  <c r="BZ119" i="4" s="1"/>
  <c r="DD22" i="4"/>
  <c r="CW52" i="4"/>
  <c r="DE52" i="4"/>
  <c r="BD52" i="4"/>
  <c r="BL52" i="4"/>
  <c r="BT24" i="4"/>
  <c r="CP24" i="4" s="1"/>
  <c r="AY27" i="4"/>
  <c r="AY29" i="4"/>
  <c r="DN29" i="4" s="1"/>
  <c r="DN31" i="4"/>
  <c r="AC32" i="4"/>
  <c r="AC33" i="4"/>
  <c r="AY35" i="4"/>
  <c r="DN35" i="4" s="1"/>
  <c r="AB37" i="4"/>
  <c r="AX37" i="4" s="1"/>
  <c r="BU39" i="4"/>
  <c r="DO40" i="4"/>
  <c r="AB47" i="4"/>
  <c r="AX47" i="4" s="1"/>
  <c r="AY50" i="4"/>
  <c r="AC53" i="4"/>
  <c r="BE114" i="4"/>
  <c r="BE73" i="4"/>
  <c r="BM114" i="4"/>
  <c r="BM73" i="4"/>
  <c r="BM107" i="4" s="1"/>
  <c r="BM119" i="4" s="1"/>
  <c r="CX114" i="4"/>
  <c r="AB54" i="4"/>
  <c r="AX54" i="4" s="1"/>
  <c r="AC56" i="4"/>
  <c r="CQ58" i="4"/>
  <c r="DO58" i="4" s="1"/>
  <c r="AY59" i="4"/>
  <c r="BT60" i="4"/>
  <c r="CP60" i="4" s="1"/>
  <c r="DO60" i="4"/>
  <c r="BT64" i="4"/>
  <c r="CP64" i="4" s="1"/>
  <c r="AY67" i="4"/>
  <c r="BM88" i="4"/>
  <c r="CX110" i="4"/>
  <c r="DF110" i="4"/>
  <c r="S107" i="4"/>
  <c r="AY26" i="4"/>
  <c r="CQ29" i="4"/>
  <c r="DO29" i="4" s="1"/>
  <c r="AE113" i="4"/>
  <c r="AE22" i="4"/>
  <c r="BE113" i="4"/>
  <c r="BM113" i="4"/>
  <c r="CW113" i="4"/>
  <c r="DE113" i="4"/>
  <c r="BD111" i="4"/>
  <c r="BL111" i="4"/>
  <c r="DC111" i="4"/>
  <c r="DK111" i="4"/>
  <c r="DN14" i="4"/>
  <c r="M107" i="4"/>
  <c r="M119" i="4" s="1"/>
  <c r="V107" i="4"/>
  <c r="V119" i="4" s="1"/>
  <c r="AD107" i="4"/>
  <c r="CA107" i="4"/>
  <c r="CA119" i="4" s="1"/>
  <c r="DE22" i="4"/>
  <c r="DN23" i="4"/>
  <c r="BE52" i="4"/>
  <c r="BM52" i="4"/>
  <c r="CX112" i="4"/>
  <c r="DF112" i="4"/>
  <c r="AY32" i="4"/>
  <c r="CQ32" i="4"/>
  <c r="DN37" i="4"/>
  <c r="CQ40" i="4"/>
  <c r="CO112" i="4"/>
  <c r="CO52" i="4"/>
  <c r="BU41" i="4"/>
  <c r="AY44" i="4"/>
  <c r="DN44" i="4" s="1"/>
  <c r="AB46" i="4"/>
  <c r="AX46" i="4" s="1"/>
  <c r="CQ47" i="4"/>
  <c r="DO47" i="4" s="1"/>
  <c r="BG52" i="4"/>
  <c r="AW114" i="4"/>
  <c r="BS53" i="4"/>
  <c r="AY53" i="4" s="1"/>
  <c r="AW73" i="4"/>
  <c r="BF114" i="4"/>
  <c r="CY114" i="4"/>
  <c r="CY73" i="4"/>
  <c r="DG114" i="4"/>
  <c r="DG73" i="4"/>
  <c r="AY61" i="4"/>
  <c r="DN61" i="4" s="1"/>
  <c r="AY62" i="4"/>
  <c r="BF117" i="4"/>
  <c r="BF88" i="4"/>
  <c r="BN117" i="4"/>
  <c r="BN88" i="4"/>
  <c r="CS117" i="4"/>
  <c r="DA117" i="4"/>
  <c r="DA88" i="4"/>
  <c r="DI117" i="4"/>
  <c r="DI88" i="4"/>
  <c r="CK88" i="4"/>
  <c r="CK107" i="4" s="1"/>
  <c r="AC80" i="4"/>
  <c r="BO80" i="4"/>
  <c r="BO117" i="4" s="1"/>
  <c r="AR113" i="4"/>
  <c r="BN103" i="4"/>
  <c r="AY103" i="4" s="1"/>
  <c r="AC103" i="4"/>
  <c r="BC113" i="4"/>
  <c r="CG52" i="4"/>
  <c r="CG107" i="4" s="1"/>
  <c r="BG114" i="4"/>
  <c r="BO113" i="4"/>
  <c r="DK53" i="4"/>
  <c r="CW114" i="4"/>
  <c r="DE114" i="4"/>
  <c r="AR73" i="4"/>
  <c r="BN57" i="4"/>
  <c r="CQ61" i="4"/>
  <c r="DO61" i="4" s="1"/>
  <c r="CQ68" i="4"/>
  <c r="DN69" i="4"/>
  <c r="CQ72" i="4"/>
  <c r="DO72" i="4" s="1"/>
  <c r="DB117" i="4"/>
  <c r="DJ88" i="4"/>
  <c r="AY81" i="4"/>
  <c r="CQ85" i="4"/>
  <c r="DO85" i="4" s="1"/>
  <c r="DB105" i="4"/>
  <c r="DJ109" i="4"/>
  <c r="DJ105" i="4"/>
  <c r="BJ110" i="4"/>
  <c r="BR110" i="4"/>
  <c r="DJ117" i="4"/>
  <c r="O107" i="4"/>
  <c r="O119" i="4" s="1"/>
  <c r="AM107" i="4"/>
  <c r="AM119" i="4" s="1"/>
  <c r="G112" i="4"/>
  <c r="DM112" i="4" s="1"/>
  <c r="CU112" i="4"/>
  <c r="DK112" i="4"/>
  <c r="AE112" i="4"/>
  <c r="BS46" i="4"/>
  <c r="AY46" i="4" s="1"/>
  <c r="DN46" i="4" s="1"/>
  <c r="G52" i="4"/>
  <c r="DM52" i="4" s="1"/>
  <c r="BB114" i="4"/>
  <c r="BJ114" i="4"/>
  <c r="BR114" i="4"/>
  <c r="BR73" i="4"/>
  <c r="CR114" i="4"/>
  <c r="CR73" i="4"/>
  <c r="CZ114" i="4"/>
  <c r="DH114" i="4"/>
  <c r="BJ73" i="4"/>
  <c r="BC117" i="4"/>
  <c r="BC88" i="4"/>
  <c r="BK117" i="4"/>
  <c r="BK88" i="4"/>
  <c r="CW117" i="4"/>
  <c r="DE117" i="4"/>
  <c r="DE88" i="4"/>
  <c r="CX88" i="4"/>
  <c r="DF88" i="4"/>
  <c r="AZ76" i="4"/>
  <c r="AC76" i="4"/>
  <c r="AY77" i="4"/>
  <c r="DN77" i="4" s="1"/>
  <c r="BU81" i="4"/>
  <c r="CS81" i="4"/>
  <c r="CQ81" i="4" s="1"/>
  <c r="CQ83" i="4"/>
  <c r="DO86" i="4"/>
  <c r="AB90" i="4"/>
  <c r="AX90" i="4" s="1"/>
  <c r="DM91" i="4"/>
  <c r="BT91" i="4"/>
  <c r="CP91" i="4" s="1"/>
  <c r="CQ115" i="4"/>
  <c r="BB110" i="4"/>
  <c r="W107" i="4"/>
  <c r="W119" i="4" s="1"/>
  <c r="AU107" i="4"/>
  <c r="AU119" i="4" s="1"/>
  <c r="CI107" i="4"/>
  <c r="CI119" i="4" s="1"/>
  <c r="BC112" i="4"/>
  <c r="DC112" i="4"/>
  <c r="BJ113" i="4"/>
  <c r="BR113" i="4"/>
  <c r="DI113" i="4"/>
  <c r="BK111" i="4"/>
  <c r="BS111" i="4"/>
  <c r="CT111" i="4"/>
  <c r="DB111" i="4"/>
  <c r="DJ111" i="4"/>
  <c r="P107" i="4"/>
  <c r="P119" i="4" s="1"/>
  <c r="X107" i="4"/>
  <c r="AN107" i="4"/>
  <c r="AN119" i="4" s="1"/>
  <c r="AV107" i="4"/>
  <c r="AB23" i="4"/>
  <c r="AX23" i="4" s="1"/>
  <c r="BD112" i="4"/>
  <c r="BL112" i="4"/>
  <c r="BT23" i="4"/>
  <c r="CP23" i="4" s="1"/>
  <c r="CV112" i="4"/>
  <c r="DD112" i="4"/>
  <c r="DM23" i="4"/>
  <c r="BW112" i="4"/>
  <c r="AW52" i="4"/>
  <c r="BC114" i="4"/>
  <c r="BK114" i="4"/>
  <c r="DA114" i="4"/>
  <c r="DA73" i="4"/>
  <c r="DI114" i="4"/>
  <c r="DI73" i="4"/>
  <c r="DI107" i="4" s="1"/>
  <c r="CQ54" i="4"/>
  <c r="DO54" i="4" s="1"/>
  <c r="AB55" i="4"/>
  <c r="AX55" i="4" s="1"/>
  <c r="CO56" i="4"/>
  <c r="DK56" i="4" s="1"/>
  <c r="CQ56" i="4" s="1"/>
  <c r="BN60" i="4"/>
  <c r="AY60" i="4" s="1"/>
  <c r="DN60" i="4" s="1"/>
  <c r="CQ65" i="4"/>
  <c r="DO65" i="4" s="1"/>
  <c r="CQ70" i="4"/>
  <c r="DO70" i="4" s="1"/>
  <c r="BK73" i="4"/>
  <c r="CO73" i="4"/>
  <c r="CZ73" i="4"/>
  <c r="AS117" i="4"/>
  <c r="BO76" i="4"/>
  <c r="BO88" i="4" s="1"/>
  <c r="AY78" i="4"/>
  <c r="DN78" i="4" s="1"/>
  <c r="BO83" i="4"/>
  <c r="AC83" i="4"/>
  <c r="AS88" i="4"/>
  <c r="AS107" i="4" s="1"/>
  <c r="AS119" i="4" s="1"/>
  <c r="BC109" i="4"/>
  <c r="BK109" i="4"/>
  <c r="BK105" i="4"/>
  <c r="BS105" i="4"/>
  <c r="BS109" i="4"/>
  <c r="CX105" i="4"/>
  <c r="CX109" i="4"/>
  <c r="BB105" i="4"/>
  <c r="CC107" i="4"/>
  <c r="CC119" i="4" s="1"/>
  <c r="BE112" i="4"/>
  <c r="BM112" i="4"/>
  <c r="CW112" i="4"/>
  <c r="DE112" i="4"/>
  <c r="AE114" i="4"/>
  <c r="BD114" i="4"/>
  <c r="BD73" i="4"/>
  <c r="BL73" i="4"/>
  <c r="BL114" i="4"/>
  <c r="CT114" i="4"/>
  <c r="CT73" i="4"/>
  <c r="DB114" i="4"/>
  <c r="DB73" i="4"/>
  <c r="DJ114" i="4"/>
  <c r="AY54" i="4"/>
  <c r="DN54" i="4" s="1"/>
  <c r="AC59" i="4"/>
  <c r="AY65" i="4"/>
  <c r="DN65" i="4" s="1"/>
  <c r="DN66" i="4"/>
  <c r="AY70" i="4"/>
  <c r="DN70" i="4" s="1"/>
  <c r="BE117" i="4"/>
  <c r="BE88" i="4"/>
  <c r="BM117" i="4"/>
  <c r="BV117" i="4"/>
  <c r="CR74" i="4"/>
  <c r="AC75" i="4"/>
  <c r="AZ75" i="4"/>
  <c r="AY75" i="4" s="1"/>
  <c r="CQ82" i="4"/>
  <c r="DO82" i="4" s="1"/>
  <c r="BT89" i="4"/>
  <c r="CP89" i="4" s="1"/>
  <c r="DO89" i="4"/>
  <c r="BO105" i="4"/>
  <c r="BO109" i="4"/>
  <c r="DK94" i="4"/>
  <c r="CQ94" i="4" s="1"/>
  <c r="BU94" i="4"/>
  <c r="DB109" i="4"/>
  <c r="DK117" i="4"/>
  <c r="AE117" i="4"/>
  <c r="BA79" i="4"/>
  <c r="AY79" i="4" s="1"/>
  <c r="DN79" i="4" s="1"/>
  <c r="CR109" i="4"/>
  <c r="CR105" i="4"/>
  <c r="CQ89" i="4"/>
  <c r="CZ109" i="4"/>
  <c r="CZ105" i="4"/>
  <c r="DH116" i="4"/>
  <c r="DH118" i="4" s="1"/>
  <c r="AR109" i="4"/>
  <c r="AR105" i="4"/>
  <c r="BN90" i="4"/>
  <c r="AY90" i="4" s="1"/>
  <c r="DN90" i="4" s="1"/>
  <c r="BC110" i="4"/>
  <c r="BK110" i="4"/>
  <c r="AB97" i="4"/>
  <c r="AX97" i="4" s="1"/>
  <c r="DH105" i="4"/>
  <c r="AV116" i="4"/>
  <c r="AV118" i="4" s="1"/>
  <c r="CG116" i="4"/>
  <c r="CG118" i="4" s="1"/>
  <c r="AA117" i="4"/>
  <c r="AA88" i="4"/>
  <c r="G83" i="4"/>
  <c r="G88" i="4" s="1"/>
  <c r="DM88" i="4" s="1"/>
  <c r="BS83" i="4"/>
  <c r="BS88" i="4" s="1"/>
  <c r="BT85" i="4"/>
  <c r="CP85" i="4" s="1"/>
  <c r="AB87" i="4"/>
  <c r="AX87" i="4" s="1"/>
  <c r="BX117" i="4"/>
  <c r="CT87" i="4"/>
  <c r="CT88" i="4" s="1"/>
  <c r="BU87" i="4"/>
  <c r="BX88" i="4"/>
  <c r="AZ109" i="4"/>
  <c r="AZ105" i="4"/>
  <c r="AY89" i="4"/>
  <c r="BH109" i="4"/>
  <c r="BH105" i="4"/>
  <c r="BN110" i="4"/>
  <c r="AY97" i="4"/>
  <c r="DN97" i="4" s="1"/>
  <c r="AY115" i="4"/>
  <c r="CQ101" i="4"/>
  <c r="DO101" i="4" s="1"/>
  <c r="CU114" i="4"/>
  <c r="DC114" i="4"/>
  <c r="AR114" i="4"/>
  <c r="BU66" i="4"/>
  <c r="AY72" i="4"/>
  <c r="DN72" i="4" s="1"/>
  <c r="BG88" i="4"/>
  <c r="CY117" i="4"/>
  <c r="CY88" i="4"/>
  <c r="AB78" i="4"/>
  <c r="AX78" i="4" s="1"/>
  <c r="BA81" i="4"/>
  <c r="AC81" i="4"/>
  <c r="BA86" i="4"/>
  <c r="AY86" i="4" s="1"/>
  <c r="AC86" i="4"/>
  <c r="BO110" i="4"/>
  <c r="AA110" i="4"/>
  <c r="AA105" i="4"/>
  <c r="G93" i="4"/>
  <c r="G110" i="4" s="1"/>
  <c r="DM110" i="4" s="1"/>
  <c r="DK93" i="4"/>
  <c r="CQ93" i="4" s="1"/>
  <c r="DO93" i="4" s="1"/>
  <c r="DN98" i="4"/>
  <c r="AY104" i="4"/>
  <c r="CD118" i="4"/>
  <c r="CD119" i="4" s="1"/>
  <c r="DC73" i="4"/>
  <c r="BH117" i="4"/>
  <c r="BP88" i="4"/>
  <c r="CZ117" i="4"/>
  <c r="CZ88" i="4"/>
  <c r="DH117" i="4"/>
  <c r="DH88" i="4"/>
  <c r="BT78" i="4"/>
  <c r="CP78" i="4" s="1"/>
  <c r="DN84" i="4"/>
  <c r="AE88" i="4"/>
  <c r="BB109" i="4"/>
  <c r="DE109" i="4"/>
  <c r="DE105" i="4"/>
  <c r="CT110" i="4"/>
  <c r="CQ91" i="4"/>
  <c r="DO91" i="4" s="1"/>
  <c r="AY95" i="4"/>
  <c r="DN95" i="4" s="1"/>
  <c r="AY99" i="4"/>
  <c r="DN99" i="4" s="1"/>
  <c r="CS100" i="4"/>
  <c r="CQ100" i="4" s="1"/>
  <c r="BU100" i="4"/>
  <c r="AS118" i="4"/>
  <c r="CX117" i="4"/>
  <c r="DF117" i="4"/>
  <c r="AF117" i="4"/>
  <c r="AF88" i="4"/>
  <c r="G105" i="4"/>
  <c r="DM105" i="4" s="1"/>
  <c r="DM89" i="4"/>
  <c r="BE105" i="4"/>
  <c r="DG105" i="4"/>
  <c r="BD110" i="4"/>
  <c r="CV110" i="4"/>
  <c r="DD110" i="4"/>
  <c r="DK95" i="4"/>
  <c r="AE105" i="4"/>
  <c r="G115" i="4"/>
  <c r="DM115" i="4" s="1"/>
  <c r="DM98" i="4"/>
  <c r="DO102" i="4"/>
  <c r="L116" i="4"/>
  <c r="L118" i="4" s="1"/>
  <c r="T116" i="4"/>
  <c r="T118" i="4" s="1"/>
  <c r="AD118" i="4"/>
  <c r="AL116" i="4"/>
  <c r="AL118" i="4" s="1"/>
  <c r="BG110" i="4"/>
  <c r="CY110" i="4"/>
  <c r="DG110" i="4"/>
  <c r="AB92" i="4"/>
  <c r="AX92" i="4" s="1"/>
  <c r="DN93" i="4"/>
  <c r="BA100" i="4"/>
  <c r="AC100" i="4"/>
  <c r="AY101" i="4"/>
  <c r="DN101" i="4" s="1"/>
  <c r="AY102" i="4"/>
  <c r="DN102" i="4" s="1"/>
  <c r="CQ104" i="4"/>
  <c r="BM105" i="4"/>
  <c r="G109" i="4"/>
  <c r="CM118" i="4"/>
  <c r="CM119" i="4" s="1"/>
  <c r="CK117" i="4"/>
  <c r="CQ80" i="4"/>
  <c r="DO80" i="4" s="1"/>
  <c r="BA109" i="4"/>
  <c r="BA105" i="4"/>
  <c r="BI109" i="4"/>
  <c r="BI105" i="4"/>
  <c r="BQ105" i="4"/>
  <c r="CU109" i="4"/>
  <c r="CU105" i="4"/>
  <c r="DC105" i="4"/>
  <c r="CT90" i="4"/>
  <c r="CT109" i="4" s="1"/>
  <c r="BU90" i="4"/>
  <c r="AZ110" i="4"/>
  <c r="BH110" i="4"/>
  <c r="CQ92" i="4"/>
  <c r="AY93" i="4"/>
  <c r="Y116" i="4"/>
  <c r="Y118" i="4" s="1"/>
  <c r="CE116" i="4"/>
  <c r="CE118" i="4" s="1"/>
  <c r="CE119" i="4" s="1"/>
  <c r="BD117" i="4"/>
  <c r="BD88" i="4"/>
  <c r="BL117" i="4"/>
  <c r="BL88" i="4"/>
  <c r="CU117" i="4"/>
  <c r="CU88" i="4"/>
  <c r="DC117" i="4"/>
  <c r="DC88" i="4"/>
  <c r="DK88" i="4"/>
  <c r="BB87" i="4"/>
  <c r="AY87" i="4" s="1"/>
  <c r="DN87" i="4" s="1"/>
  <c r="BJ109" i="4"/>
  <c r="BJ105" i="4"/>
  <c r="BR105" i="4"/>
  <c r="BR109" i="4"/>
  <c r="CJ109" i="4"/>
  <c r="CJ105" i="4"/>
  <c r="BA110" i="4"/>
  <c r="BQ110" i="4"/>
  <c r="BQ116" i="4" s="1"/>
  <c r="BQ118" i="4" s="1"/>
  <c r="CQ95" i="4"/>
  <c r="DO95" i="4" s="1"/>
  <c r="DN96" i="4"/>
  <c r="CQ98" i="4"/>
  <c r="AY100" i="4"/>
  <c r="BE109" i="4"/>
  <c r="BW117" i="4"/>
  <c r="BD105" i="4"/>
  <c r="CV109" i="4"/>
  <c r="DD109" i="4"/>
  <c r="BE110" i="4"/>
  <c r="BM110" i="4"/>
  <c r="BM116" i="4" s="1"/>
  <c r="BM118" i="4" s="1"/>
  <c r="CW110" i="4"/>
  <c r="CW116" i="4" s="1"/>
  <c r="CW118" i="4" s="1"/>
  <c r="BL94" i="4"/>
  <c r="AY94" i="4" s="1"/>
  <c r="DN94" i="4" s="1"/>
  <c r="CS99" i="4"/>
  <c r="CQ99" i="4" s="1"/>
  <c r="DO99" i="4" s="1"/>
  <c r="AU105" i="4"/>
  <c r="BW105" i="4"/>
  <c r="CO105" i="4"/>
  <c r="AM116" i="4"/>
  <c r="AM118" i="4" s="1"/>
  <c r="BD109" i="4"/>
  <c r="BW88" i="4"/>
  <c r="BO114" i="4"/>
  <c r="CY109" i="4"/>
  <c r="CY116" i="4" s="1"/>
  <c r="CY118" i="4" s="1"/>
  <c r="DG109" i="4"/>
  <c r="CZ110" i="4"/>
  <c r="DH110" i="4"/>
  <c r="BU97" i="4"/>
  <c r="BI110" i="4"/>
  <c r="DI110" i="4"/>
  <c r="BU110" i="4"/>
  <c r="AV115" i="4"/>
  <c r="AV105" i="4"/>
  <c r="BU98" i="4"/>
  <c r="AC104" i="4"/>
  <c r="J116" i="4"/>
  <c r="J118" i="4" s="1"/>
  <c r="R116" i="4"/>
  <c r="R118" i="4" s="1"/>
  <c r="AA116" i="4"/>
  <c r="AA118" i="4" s="1"/>
  <c r="AI116" i="4"/>
  <c r="AI118" i="4" s="1"/>
  <c r="AI119" i="4" s="1"/>
  <c r="AQ116" i="4"/>
  <c r="AQ118" i="4" s="1"/>
  <c r="AJ118" i="4"/>
  <c r="AJ119" i="4" s="1"/>
  <c r="DB110" i="4"/>
  <c r="DJ110" i="4"/>
  <c r="AW110" i="4"/>
  <c r="DD105" i="4"/>
  <c r="K116" i="4"/>
  <c r="K118" i="4" s="1"/>
  <c r="S116" i="4"/>
  <c r="S118" i="4" s="1"/>
  <c r="AJ116" i="4"/>
  <c r="Z116" i="4"/>
  <c r="Z118" i="4" s="1"/>
  <c r="Z119" i="4" s="1"/>
  <c r="AH116" i="4"/>
  <c r="AH118" i="4" s="1"/>
  <c r="AH119" i="4" s="1"/>
  <c r="AP116" i="4"/>
  <c r="AP118" i="4" s="1"/>
  <c r="CF116" i="4"/>
  <c r="CF118" i="4" s="1"/>
  <c r="CN116" i="4"/>
  <c r="CN118" i="4" s="1"/>
  <c r="AK118" i="4"/>
  <c r="AC115" i="4"/>
  <c r="BU112" i="4" l="1"/>
  <c r="DO42" i="4"/>
  <c r="BU113" i="5"/>
  <c r="BT113" i="5" s="1"/>
  <c r="CP113" i="5" s="1"/>
  <c r="AY71" i="5"/>
  <c r="DM71" i="5" s="1"/>
  <c r="DF113" i="4"/>
  <c r="BU56" i="4"/>
  <c r="DO56" i="4" s="1"/>
  <c r="AC105" i="4"/>
  <c r="CQ43" i="4"/>
  <c r="BT115" i="5"/>
  <c r="CP115" i="5" s="1"/>
  <c r="DN49" i="4"/>
  <c r="DK22" i="4"/>
  <c r="CQ9" i="4"/>
  <c r="DO9" i="4" s="1"/>
  <c r="AR107" i="4"/>
  <c r="BY119" i="4"/>
  <c r="DM44" i="5"/>
  <c r="DM63" i="5"/>
  <c r="DK113" i="4"/>
  <c r="BS52" i="5"/>
  <c r="AC110" i="5"/>
  <c r="AB110" i="5" s="1"/>
  <c r="AX110" i="5" s="1"/>
  <c r="BW107" i="4"/>
  <c r="DO32" i="4"/>
  <c r="AB42" i="5"/>
  <c r="AX42" i="5" s="1"/>
  <c r="DM97" i="5"/>
  <c r="BS112" i="4"/>
  <c r="DO50" i="4"/>
  <c r="CT52" i="4"/>
  <c r="BN52" i="5"/>
  <c r="AY91" i="4"/>
  <c r="DN91" i="4" s="1"/>
  <c r="DO83" i="4"/>
  <c r="BU105" i="5"/>
  <c r="DM5" i="5"/>
  <c r="DN41" i="4"/>
  <c r="AB41" i="4"/>
  <c r="AX41" i="4" s="1"/>
  <c r="CJ116" i="4"/>
  <c r="CJ118" i="4" s="1"/>
  <c r="CJ119" i="4" s="1"/>
  <c r="DG117" i="4"/>
  <c r="DK110" i="4"/>
  <c r="CQ110" i="4" s="1"/>
  <c r="DO110" i="4" s="1"/>
  <c r="CU107" i="4"/>
  <c r="AY9" i="4"/>
  <c r="BU62" i="4"/>
  <c r="BT62" i="4" s="1"/>
  <c r="CP62" i="4" s="1"/>
  <c r="DK62" i="4"/>
  <c r="CQ62" i="4" s="1"/>
  <c r="AC114" i="4"/>
  <c r="AB114" i="4" s="1"/>
  <c r="AX114" i="4" s="1"/>
  <c r="BT63" i="4"/>
  <c r="CP63" i="4" s="1"/>
  <c r="CU22" i="4"/>
  <c r="CQ87" i="4"/>
  <c r="DO87" i="4" s="1"/>
  <c r="DF116" i="4"/>
  <c r="DF118" i="4" s="1"/>
  <c r="AC111" i="4"/>
  <c r="CQ97" i="5"/>
  <c r="AG107" i="5"/>
  <c r="AR107" i="5"/>
  <c r="CQ25" i="4"/>
  <c r="DM53" i="5"/>
  <c r="CQ103" i="4"/>
  <c r="DO103" i="4" s="1"/>
  <c r="CG119" i="4"/>
  <c r="AW116" i="4"/>
  <c r="AW118" i="4" s="1"/>
  <c r="DG88" i="4"/>
  <c r="DG107" i="4" s="1"/>
  <c r="DG119" i="4" s="1"/>
  <c r="CT117" i="4"/>
  <c r="DC116" i="4"/>
  <c r="DC118" i="4" s="1"/>
  <c r="BU113" i="4"/>
  <c r="DO113" i="4" s="1"/>
  <c r="AC52" i="4"/>
  <c r="CT112" i="4"/>
  <c r="CT116" i="4" s="1"/>
  <c r="CT118" i="4" s="1"/>
  <c r="CQ5" i="5"/>
  <c r="DK22" i="5"/>
  <c r="AG119" i="4"/>
  <c r="AW107" i="4"/>
  <c r="AW119" i="4" s="1"/>
  <c r="AR116" i="5"/>
  <c r="AR118" i="5" s="1"/>
  <c r="AP119" i="4"/>
  <c r="AF118" i="4"/>
  <c r="AO119" i="4"/>
  <c r="CS117" i="5"/>
  <c r="DK110" i="5"/>
  <c r="CQ110" i="5" s="1"/>
  <c r="AY25" i="5"/>
  <c r="DM25" i="5" s="1"/>
  <c r="CQ95" i="5"/>
  <c r="DM91" i="5"/>
  <c r="DK113" i="5"/>
  <c r="BS73" i="5"/>
  <c r="AB8" i="5"/>
  <c r="AX8" i="5" s="1"/>
  <c r="CK118" i="5"/>
  <c r="BU52" i="5"/>
  <c r="BS113" i="5"/>
  <c r="DF113" i="5"/>
  <c r="AC88" i="5"/>
  <c r="CS112" i="5"/>
  <c r="AZ116" i="5"/>
  <c r="G22" i="5"/>
  <c r="BF116" i="5"/>
  <c r="BF118" i="5" s="1"/>
  <c r="AS118" i="5"/>
  <c r="DK105" i="5"/>
  <c r="G114" i="5"/>
  <c r="CQ84" i="5"/>
  <c r="BG116" i="5"/>
  <c r="BG118" i="5" s="1"/>
  <c r="AA107" i="5"/>
  <c r="BE116" i="5"/>
  <c r="BE118" i="5" s="1"/>
  <c r="DM57" i="5"/>
  <c r="DM51" i="5"/>
  <c r="BU110" i="5"/>
  <c r="BT110" i="5" s="1"/>
  <c r="CP110" i="5" s="1"/>
  <c r="BK52" i="5"/>
  <c r="BK107" i="5" s="1"/>
  <c r="BT8" i="5"/>
  <c r="CP8" i="5" s="1"/>
  <c r="AY83" i="5"/>
  <c r="DI116" i="5"/>
  <c r="DI118" i="5" s="1"/>
  <c r="S116" i="5"/>
  <c r="S118" i="5" s="1"/>
  <c r="BI116" i="5"/>
  <c r="BI118" i="5" s="1"/>
  <c r="BM116" i="5"/>
  <c r="BM118" i="5" s="1"/>
  <c r="CU111" i="5"/>
  <c r="CU116" i="5" s="1"/>
  <c r="CU118" i="5" s="1"/>
  <c r="DM81" i="5"/>
  <c r="AY95" i="5"/>
  <c r="DM95" i="5" s="1"/>
  <c r="CS88" i="5"/>
  <c r="BA113" i="5"/>
  <c r="BJ107" i="5"/>
  <c r="CZ107" i="5"/>
  <c r="CQ82" i="5"/>
  <c r="CT117" i="5"/>
  <c r="BT81" i="5"/>
  <c r="CP81" i="5" s="1"/>
  <c r="BN111" i="5"/>
  <c r="DK88" i="5"/>
  <c r="BS105" i="5"/>
  <c r="BS107" i="5" s="1"/>
  <c r="BH116" i="5"/>
  <c r="BH118" i="5" s="1"/>
  <c r="AY90" i="5"/>
  <c r="DM90" i="5" s="1"/>
  <c r="CO114" i="5"/>
  <c r="CO116" i="5" s="1"/>
  <c r="CO118" i="5" s="1"/>
  <c r="DH107" i="5"/>
  <c r="CJ107" i="5"/>
  <c r="CT112" i="5"/>
  <c r="AF116" i="5"/>
  <c r="AF118" i="5" s="1"/>
  <c r="DF105" i="5"/>
  <c r="AE107" i="5"/>
  <c r="DK62" i="5"/>
  <c r="CQ62" i="5" s="1"/>
  <c r="BU117" i="5"/>
  <c r="BT117" i="5" s="1"/>
  <c r="CP117" i="5" s="1"/>
  <c r="AW107" i="5"/>
  <c r="DM83" i="5"/>
  <c r="DC52" i="5"/>
  <c r="DC107" i="5" s="1"/>
  <c r="BT103" i="5"/>
  <c r="CP103" i="5" s="1"/>
  <c r="AC112" i="5"/>
  <c r="BN105" i="5"/>
  <c r="CT52" i="5"/>
  <c r="BU56" i="5"/>
  <c r="BU73" i="5" s="1"/>
  <c r="DK56" i="5"/>
  <c r="CQ56" i="5" s="1"/>
  <c r="BD116" i="5"/>
  <c r="BD118" i="5" s="1"/>
  <c r="AW116" i="5"/>
  <c r="AW118" i="5" s="1"/>
  <c r="DF73" i="5"/>
  <c r="BD107" i="5"/>
  <c r="DC112" i="5"/>
  <c r="DC116" i="5" s="1"/>
  <c r="DC118" i="5" s="1"/>
  <c r="BA111" i="5"/>
  <c r="BW107" i="5"/>
  <c r="BS114" i="5"/>
  <c r="BS116" i="5" s="1"/>
  <c r="BS118" i="5" s="1"/>
  <c r="AY42" i="5"/>
  <c r="DM42" i="5" s="1"/>
  <c r="CQ83" i="5"/>
  <c r="BO116" i="5"/>
  <c r="BO118" i="5" s="1"/>
  <c r="CT22" i="5"/>
  <c r="BC116" i="5"/>
  <c r="BC118" i="5" s="1"/>
  <c r="CT113" i="5"/>
  <c r="DM12" i="5"/>
  <c r="AE116" i="5"/>
  <c r="AE118" i="5" s="1"/>
  <c r="BA88" i="5"/>
  <c r="DF114" i="5"/>
  <c r="CV107" i="5"/>
  <c r="CW116" i="5"/>
  <c r="CW118" i="5" s="1"/>
  <c r="DM27" i="5"/>
  <c r="BQ115" i="5"/>
  <c r="AY98" i="5"/>
  <c r="DM98" i="5" s="1"/>
  <c r="BQ105" i="5"/>
  <c r="BQ107" i="5" s="1"/>
  <c r="BT20" i="5"/>
  <c r="CP20" i="5" s="1"/>
  <c r="AY109" i="5"/>
  <c r="BX116" i="5"/>
  <c r="BX118" i="5" s="1"/>
  <c r="BT99" i="5"/>
  <c r="CP99" i="5" s="1"/>
  <c r="CQ90" i="5"/>
  <c r="BT75" i="5"/>
  <c r="CP75" i="5" s="1"/>
  <c r="CX107" i="5"/>
  <c r="AC111" i="5"/>
  <c r="CV116" i="5"/>
  <c r="CV118" i="5" s="1"/>
  <c r="CQ104" i="5"/>
  <c r="BT94" i="5"/>
  <c r="CP94" i="5" s="1"/>
  <c r="BB113" i="5"/>
  <c r="DK109" i="5"/>
  <c r="BT87" i="5"/>
  <c r="CP87" i="5" s="1"/>
  <c r="DE116" i="5"/>
  <c r="DE118" i="5" s="1"/>
  <c r="AC117" i="5"/>
  <c r="CR117" i="5"/>
  <c r="CQ74" i="5"/>
  <c r="CR88" i="5"/>
  <c r="CR107" i="5" s="1"/>
  <c r="DJ116" i="5"/>
  <c r="DJ118" i="5" s="1"/>
  <c r="BT79" i="5"/>
  <c r="CP79" i="5" s="1"/>
  <c r="AC109" i="5"/>
  <c r="AZ88" i="5"/>
  <c r="AZ107" i="5" s="1"/>
  <c r="BC107" i="5"/>
  <c r="BU111" i="5"/>
  <c r="BE107" i="5"/>
  <c r="DM48" i="5"/>
  <c r="AB48" i="5"/>
  <c r="AX48" i="5" s="1"/>
  <c r="BU109" i="5"/>
  <c r="CZ116" i="5"/>
  <c r="CZ118" i="5" s="1"/>
  <c r="BT31" i="5"/>
  <c r="CP31" i="5" s="1"/>
  <c r="BN73" i="5"/>
  <c r="CY107" i="5"/>
  <c r="BF107" i="5"/>
  <c r="BP116" i="5"/>
  <c r="BP118" i="5" s="1"/>
  <c r="CS113" i="5"/>
  <c r="CS22" i="5"/>
  <c r="CQ4" i="5"/>
  <c r="AY56" i="5"/>
  <c r="DM56" i="5" s="1"/>
  <c r="CT109" i="5"/>
  <c r="BT62" i="5"/>
  <c r="CP62" i="5" s="1"/>
  <c r="AB98" i="5"/>
  <c r="AX98" i="5" s="1"/>
  <c r="CQ41" i="5"/>
  <c r="CQ52" i="5" s="1"/>
  <c r="BA52" i="5"/>
  <c r="BN113" i="5"/>
  <c r="DM89" i="5"/>
  <c r="BM107" i="5"/>
  <c r="BR105" i="5"/>
  <c r="CS52" i="5"/>
  <c r="BB112" i="5"/>
  <c r="BB116" i="5" s="1"/>
  <c r="BB118" i="5" s="1"/>
  <c r="BT104" i="5"/>
  <c r="CP104" i="5" s="1"/>
  <c r="BU88" i="5"/>
  <c r="BT74" i="5"/>
  <c r="CP74" i="5" s="1"/>
  <c r="DJ105" i="5"/>
  <c r="DJ107" i="5" s="1"/>
  <c r="BT66" i="5"/>
  <c r="CP66" i="5" s="1"/>
  <c r="BV118" i="5"/>
  <c r="BH107" i="5"/>
  <c r="CW107" i="5"/>
  <c r="CS105" i="5"/>
  <c r="DG116" i="5"/>
  <c r="CQ98" i="5"/>
  <c r="AB90" i="5"/>
  <c r="AX90" i="5" s="1"/>
  <c r="BT97" i="5"/>
  <c r="CP97" i="5" s="1"/>
  <c r="BT82" i="5"/>
  <c r="CP82" i="5" s="1"/>
  <c r="AD118" i="5"/>
  <c r="DM62" i="5"/>
  <c r="AB62" i="5"/>
  <c r="AX62" i="5" s="1"/>
  <c r="AY88" i="5"/>
  <c r="DM88" i="5" s="1"/>
  <c r="DM74" i="5"/>
  <c r="BA112" i="5"/>
  <c r="BB22" i="5"/>
  <c r="BB107" i="5" s="1"/>
  <c r="BU112" i="5"/>
  <c r="DB107" i="5"/>
  <c r="AB59" i="5"/>
  <c r="AX59" i="5" s="1"/>
  <c r="BT42" i="5"/>
  <c r="CP42" i="5" s="1"/>
  <c r="DI107" i="5"/>
  <c r="DM17" i="5"/>
  <c r="AB17" i="5"/>
  <c r="AX17" i="5" s="1"/>
  <c r="AY59" i="5"/>
  <c r="DM59" i="5" s="1"/>
  <c r="BX107" i="5"/>
  <c r="BU22" i="5"/>
  <c r="BT4" i="5"/>
  <c r="CP4" i="5" s="1"/>
  <c r="DD116" i="5"/>
  <c r="DD118" i="5" s="1"/>
  <c r="BK116" i="5"/>
  <c r="BK118" i="5" s="1"/>
  <c r="CJ116" i="5"/>
  <c r="CJ118" i="5" s="1"/>
  <c r="BP107" i="5"/>
  <c r="BT59" i="5"/>
  <c r="CP59" i="5" s="1"/>
  <c r="DE107" i="5"/>
  <c r="AC115" i="5"/>
  <c r="BL107" i="5"/>
  <c r="CT88" i="5"/>
  <c r="BW116" i="5"/>
  <c r="BW118" i="5" s="1"/>
  <c r="DM78" i="5"/>
  <c r="AB78" i="5"/>
  <c r="AX78" i="5" s="1"/>
  <c r="DB116" i="5"/>
  <c r="DB118" i="5" s="1"/>
  <c r="DG88" i="5"/>
  <c r="DG107" i="5" s="1"/>
  <c r="BT85" i="5"/>
  <c r="CP85" i="5" s="1"/>
  <c r="CS114" i="5"/>
  <c r="CS73" i="5"/>
  <c r="CQ53" i="5"/>
  <c r="AZ117" i="5"/>
  <c r="AY117" i="5" s="1"/>
  <c r="DD107" i="5"/>
  <c r="AC113" i="5"/>
  <c r="DM32" i="5"/>
  <c r="AB32" i="5"/>
  <c r="AX32" i="5" s="1"/>
  <c r="BT41" i="5"/>
  <c r="CP41" i="5" s="1"/>
  <c r="CR116" i="5"/>
  <c r="CX116" i="5"/>
  <c r="CX118" i="5" s="1"/>
  <c r="CO73" i="5"/>
  <c r="CO107" i="5" s="1"/>
  <c r="CS111" i="5"/>
  <c r="CQ8" i="5"/>
  <c r="G52" i="5"/>
  <c r="AY9" i="5"/>
  <c r="BI107" i="5"/>
  <c r="DM82" i="5"/>
  <c r="AB82" i="5"/>
  <c r="AX82" i="5" s="1"/>
  <c r="DK52" i="5"/>
  <c r="BT84" i="5"/>
  <c r="CP84" i="5" s="1"/>
  <c r="BO107" i="5"/>
  <c r="BT93" i="5"/>
  <c r="CP93" i="5" s="1"/>
  <c r="AB93" i="5"/>
  <c r="AX93" i="5" s="1"/>
  <c r="AC105" i="5"/>
  <c r="DH116" i="5"/>
  <c r="DH118" i="5" s="1"/>
  <c r="BR116" i="5"/>
  <c r="BR118" i="5" s="1"/>
  <c r="AB15" i="5"/>
  <c r="AX15" i="5" s="1"/>
  <c r="DM15" i="5"/>
  <c r="DA116" i="5"/>
  <c r="DA118" i="5" s="1"/>
  <c r="AF107" i="5"/>
  <c r="BL110" i="5"/>
  <c r="AY110" i="5" s="1"/>
  <c r="DM110" i="5" s="1"/>
  <c r="AY94" i="5"/>
  <c r="DM94" i="5" s="1"/>
  <c r="AB25" i="5"/>
  <c r="AX25" i="5" s="1"/>
  <c r="BG107" i="5"/>
  <c r="G105" i="5"/>
  <c r="BT105" i="5" s="1"/>
  <c r="CP105" i="5" s="1"/>
  <c r="BT90" i="5"/>
  <c r="CP90" i="5" s="1"/>
  <c r="CY116" i="5"/>
  <c r="CY118" i="5" s="1"/>
  <c r="AC114" i="5"/>
  <c r="AB79" i="5"/>
  <c r="AX79" i="5" s="1"/>
  <c r="DM79" i="5"/>
  <c r="BA105" i="5"/>
  <c r="AB100" i="5"/>
  <c r="AX100" i="5" s="1"/>
  <c r="DM100" i="5"/>
  <c r="DG117" i="5"/>
  <c r="G88" i="5"/>
  <c r="AB58" i="5"/>
  <c r="AX58" i="5" s="1"/>
  <c r="CU107" i="5"/>
  <c r="DM103" i="5"/>
  <c r="AB103" i="5"/>
  <c r="AX103" i="5" s="1"/>
  <c r="AC52" i="5"/>
  <c r="DM39" i="5"/>
  <c r="AB39" i="5"/>
  <c r="AX39" i="5" s="1"/>
  <c r="BT58" i="5"/>
  <c r="CP58" i="5" s="1"/>
  <c r="BJ116" i="5"/>
  <c r="BJ118" i="5" s="1"/>
  <c r="BR107" i="5"/>
  <c r="DA107" i="5"/>
  <c r="AB56" i="5"/>
  <c r="AX56" i="5" s="1"/>
  <c r="G112" i="5"/>
  <c r="G116" i="5" s="1"/>
  <c r="AC73" i="5"/>
  <c r="CQ9" i="5"/>
  <c r="BA22" i="5"/>
  <c r="AB33" i="5"/>
  <c r="AX33" i="5" s="1"/>
  <c r="DM33" i="5"/>
  <c r="AC22" i="5"/>
  <c r="AB111" i="4"/>
  <c r="AX111" i="4" s="1"/>
  <c r="AB52" i="4"/>
  <c r="AX52" i="4" s="1"/>
  <c r="BT111" i="4"/>
  <c r="CP111" i="4" s="1"/>
  <c r="DN81" i="4"/>
  <c r="AB81" i="4"/>
  <c r="AX81" i="4" s="1"/>
  <c r="CR116" i="4"/>
  <c r="CQ109" i="4"/>
  <c r="DO94" i="4"/>
  <c r="BT94" i="4"/>
  <c r="CP94" i="4" s="1"/>
  <c r="BT112" i="4"/>
  <c r="CP112" i="4" s="1"/>
  <c r="BO107" i="4"/>
  <c r="AE116" i="4"/>
  <c r="AE118" i="4" s="1"/>
  <c r="AV119" i="4"/>
  <c r="BK112" i="4"/>
  <c r="AY57" i="4"/>
  <c r="DN57" i="4" s="1"/>
  <c r="BN73" i="4"/>
  <c r="BN107" i="4" s="1"/>
  <c r="AB80" i="4"/>
  <c r="AX80" i="4" s="1"/>
  <c r="AE107" i="4"/>
  <c r="BT39" i="4"/>
  <c r="CP39" i="4" s="1"/>
  <c r="DO39" i="4"/>
  <c r="AB9" i="4"/>
  <c r="AX9" i="4" s="1"/>
  <c r="DN9" i="4"/>
  <c r="CO107" i="4"/>
  <c r="CS105" i="4"/>
  <c r="DH119" i="4"/>
  <c r="BQ107" i="4"/>
  <c r="BQ119" i="4" s="1"/>
  <c r="AY5" i="4"/>
  <c r="BX107" i="4"/>
  <c r="DO5" i="4"/>
  <c r="BT5" i="4"/>
  <c r="CP5" i="4" s="1"/>
  <c r="CQ111" i="4"/>
  <c r="DO111" i="4" s="1"/>
  <c r="AY13" i="4"/>
  <c r="DN13" i="4" s="1"/>
  <c r="DN115" i="4"/>
  <c r="AB115" i="4"/>
  <c r="AX115" i="4" s="1"/>
  <c r="BW116" i="4"/>
  <c r="BW118" i="4" s="1"/>
  <c r="BW119" i="4" s="1"/>
  <c r="BE116" i="4"/>
  <c r="BE118" i="4" s="1"/>
  <c r="BT90" i="4"/>
  <c r="CP90" i="4" s="1"/>
  <c r="BI116" i="4"/>
  <c r="BI118" i="4" s="1"/>
  <c r="BL110" i="4"/>
  <c r="BL116" i="4" s="1"/>
  <c r="BL118" i="4" s="1"/>
  <c r="CQ90" i="4"/>
  <c r="DO90" i="4" s="1"/>
  <c r="AR116" i="4"/>
  <c r="AR118" i="4" s="1"/>
  <c r="AR119" i="4" s="1"/>
  <c r="G117" i="4"/>
  <c r="DM117" i="4" s="1"/>
  <c r="CX116" i="4"/>
  <c r="CX118" i="4" s="1"/>
  <c r="CX119" i="4" s="1"/>
  <c r="AB83" i="4"/>
  <c r="AX83" i="4" s="1"/>
  <c r="BC111" i="4"/>
  <c r="BC116" i="4" s="1"/>
  <c r="BC118" i="4" s="1"/>
  <c r="BC119" i="4" s="1"/>
  <c r="DE107" i="4"/>
  <c r="AC113" i="4"/>
  <c r="BT20" i="4"/>
  <c r="CP20" i="4" s="1"/>
  <c r="DO20" i="4"/>
  <c r="BN105" i="4"/>
  <c r="AZ117" i="4"/>
  <c r="AY74" i="4"/>
  <c r="AY88" i="4" s="1"/>
  <c r="AZ88" i="4"/>
  <c r="BT59" i="4"/>
  <c r="CP59" i="4" s="1"/>
  <c r="CQ112" i="4"/>
  <c r="DO112" i="4" s="1"/>
  <c r="BB88" i="4"/>
  <c r="CV107" i="4"/>
  <c r="BE107" i="4"/>
  <c r="BE119" i="4" s="1"/>
  <c r="AB13" i="4"/>
  <c r="AX13" i="4" s="1"/>
  <c r="G107" i="4"/>
  <c r="DM22" i="4"/>
  <c r="BK52" i="4"/>
  <c r="BK107" i="4" s="1"/>
  <c r="DO23" i="4"/>
  <c r="CQ52" i="4"/>
  <c r="DO13" i="4"/>
  <c r="BT13" i="4"/>
  <c r="CP13" i="4" s="1"/>
  <c r="BT87" i="4"/>
  <c r="CP87" i="4" s="1"/>
  <c r="AY80" i="4"/>
  <c r="DN80" i="4" s="1"/>
  <c r="DN75" i="4"/>
  <c r="AB75" i="4"/>
  <c r="AX75" i="4" s="1"/>
  <c r="BT81" i="4"/>
  <c r="CP81" i="4" s="1"/>
  <c r="DO81" i="4"/>
  <c r="BU88" i="4"/>
  <c r="AC88" i="4"/>
  <c r="AB74" i="4"/>
  <c r="AX74" i="4" s="1"/>
  <c r="BB117" i="4"/>
  <c r="AZ107" i="4"/>
  <c r="AY52" i="4"/>
  <c r="DN52" i="4" s="1"/>
  <c r="CY107" i="4"/>
  <c r="CY119" i="4" s="1"/>
  <c r="CR117" i="4"/>
  <c r="CR88" i="4"/>
  <c r="CR107" i="4" s="1"/>
  <c r="CQ74" i="4"/>
  <c r="AB33" i="4"/>
  <c r="AX33" i="4" s="1"/>
  <c r="DN33" i="4"/>
  <c r="DI116" i="4"/>
  <c r="DI118" i="4" s="1"/>
  <c r="DI119" i="4" s="1"/>
  <c r="AB63" i="4"/>
  <c r="AX63" i="4" s="1"/>
  <c r="DN63" i="4"/>
  <c r="AB100" i="4"/>
  <c r="AX100" i="4" s="1"/>
  <c r="DN100" i="4"/>
  <c r="AY105" i="4"/>
  <c r="CZ116" i="4"/>
  <c r="CZ118" i="4" s="1"/>
  <c r="CZ119" i="4" s="1"/>
  <c r="DB116" i="4"/>
  <c r="DB118" i="4" s="1"/>
  <c r="BU117" i="4"/>
  <c r="AB76" i="4"/>
  <c r="AX76" i="4" s="1"/>
  <c r="BS117" i="4"/>
  <c r="CT105" i="4"/>
  <c r="CT107" i="4" s="1"/>
  <c r="BB112" i="4"/>
  <c r="DN56" i="4"/>
  <c r="AB56" i="4"/>
  <c r="AX56" i="4" s="1"/>
  <c r="AB53" i="4"/>
  <c r="AX53" i="4" s="1"/>
  <c r="AC73" i="4"/>
  <c r="DN53" i="4"/>
  <c r="DN32" i="4"/>
  <c r="AB32" i="4"/>
  <c r="AX32" i="4" s="1"/>
  <c r="BF116" i="4"/>
  <c r="BF118" i="4" s="1"/>
  <c r="CS114" i="4"/>
  <c r="CS73" i="4"/>
  <c r="CQ53" i="4"/>
  <c r="AB48" i="4"/>
  <c r="AX48" i="4" s="1"/>
  <c r="DN48" i="4"/>
  <c r="CN119" i="4"/>
  <c r="BA88" i="4"/>
  <c r="AC117" i="4"/>
  <c r="BA22" i="4"/>
  <c r="BT48" i="4"/>
  <c r="CP48" i="4" s="1"/>
  <c r="DO48" i="4"/>
  <c r="BT25" i="4"/>
  <c r="CP25" i="4" s="1"/>
  <c r="DO25" i="4"/>
  <c r="BR107" i="4"/>
  <c r="BU22" i="4"/>
  <c r="BT4" i="4"/>
  <c r="CP4" i="4" s="1"/>
  <c r="DO4" i="4"/>
  <c r="DA107" i="4"/>
  <c r="CQ59" i="4"/>
  <c r="DO59" i="4" s="1"/>
  <c r="G116" i="4"/>
  <c r="DM109" i="4"/>
  <c r="BT104" i="4"/>
  <c r="CP104" i="4" s="1"/>
  <c r="DO104" i="4"/>
  <c r="CW119" i="4"/>
  <c r="AY110" i="4"/>
  <c r="BT93" i="4"/>
  <c r="CP93" i="4" s="1"/>
  <c r="AB93" i="4"/>
  <c r="AX93" i="4" s="1"/>
  <c r="DM93" i="4"/>
  <c r="DO66" i="4"/>
  <c r="BT66" i="4"/>
  <c r="CP66" i="4" s="1"/>
  <c r="DM83" i="4"/>
  <c r="BT83" i="4"/>
  <c r="CP83" i="4" s="1"/>
  <c r="AY83" i="4"/>
  <c r="DN83" i="4" s="1"/>
  <c r="BO116" i="4"/>
  <c r="BO118" i="4" s="1"/>
  <c r="DJ116" i="4"/>
  <c r="DJ118" i="4" s="1"/>
  <c r="BN109" i="4"/>
  <c r="AB25" i="4"/>
  <c r="AX25" i="4" s="1"/>
  <c r="DN25" i="4"/>
  <c r="DC107" i="4"/>
  <c r="DC119" i="4" s="1"/>
  <c r="BR116" i="4"/>
  <c r="BR118" i="4" s="1"/>
  <c r="DK105" i="4"/>
  <c r="BH116" i="4"/>
  <c r="BH118" i="4" s="1"/>
  <c r="BA111" i="4"/>
  <c r="BA116" i="4" s="1"/>
  <c r="BT98" i="4"/>
  <c r="CP98" i="4" s="1"/>
  <c r="DO98" i="4"/>
  <c r="CV116" i="4"/>
  <c r="CV118" i="4" s="1"/>
  <c r="AC110" i="4"/>
  <c r="DE116" i="4"/>
  <c r="DE118" i="4" s="1"/>
  <c r="DN86" i="4"/>
  <c r="AB86" i="4"/>
  <c r="AX86" i="4" s="1"/>
  <c r="BU109" i="4"/>
  <c r="AC109" i="4"/>
  <c r="BU105" i="4"/>
  <c r="AB59" i="4"/>
  <c r="AX59" i="4" s="1"/>
  <c r="DN59" i="4"/>
  <c r="CK119" i="4"/>
  <c r="BB113" i="4"/>
  <c r="BV118" i="4"/>
  <c r="BV119" i="4" s="1"/>
  <c r="AY76" i="4"/>
  <c r="DN76" i="4" s="1"/>
  <c r="AC112" i="4"/>
  <c r="CO114" i="4"/>
  <c r="BU114" i="4" s="1"/>
  <c r="BS114" i="4"/>
  <c r="BS116" i="4" s="1"/>
  <c r="BS118" i="4" s="1"/>
  <c r="BS73" i="4"/>
  <c r="DO41" i="4"/>
  <c r="BT41" i="4"/>
  <c r="CP41" i="4" s="1"/>
  <c r="BU52" i="4"/>
  <c r="DA116" i="4"/>
  <c r="DA118" i="4" s="1"/>
  <c r="BA117" i="4"/>
  <c r="BT58" i="4"/>
  <c r="CP58" i="4" s="1"/>
  <c r="BP116" i="4"/>
  <c r="BP118" i="4" s="1"/>
  <c r="AB39" i="4"/>
  <c r="AX39" i="4" s="1"/>
  <c r="DN39" i="4"/>
  <c r="CQ8" i="4"/>
  <c r="DO8" i="4" s="1"/>
  <c r="BN113" i="4"/>
  <c r="BT43" i="4"/>
  <c r="CP43" i="4" s="1"/>
  <c r="DO43" i="4"/>
  <c r="CQ113" i="4"/>
  <c r="BS52" i="4"/>
  <c r="BS107" i="4" s="1"/>
  <c r="DJ107" i="4"/>
  <c r="DJ119" i="4" s="1"/>
  <c r="DN20" i="4"/>
  <c r="AB20" i="4"/>
  <c r="AX20" i="4" s="1"/>
  <c r="CS113" i="4"/>
  <c r="CS116" i="4" s="1"/>
  <c r="CS118" i="4" s="1"/>
  <c r="CS22" i="4"/>
  <c r="AB42" i="4"/>
  <c r="AX42" i="4" s="1"/>
  <c r="DN42" i="4"/>
  <c r="BH107" i="4"/>
  <c r="BH119" i="4" s="1"/>
  <c r="DO27" i="4"/>
  <c r="BT27" i="4"/>
  <c r="CP27" i="4" s="1"/>
  <c r="BT110" i="4"/>
  <c r="CP110" i="4" s="1"/>
  <c r="BD116" i="4"/>
  <c r="BD118" i="4" s="1"/>
  <c r="BN114" i="4"/>
  <c r="DN105" i="4"/>
  <c r="AB105" i="4"/>
  <c r="AX105" i="4" s="1"/>
  <c r="BI107" i="4"/>
  <c r="AB104" i="4"/>
  <c r="AX104" i="4" s="1"/>
  <c r="DN104" i="4"/>
  <c r="DO97" i="4"/>
  <c r="BT97" i="4"/>
  <c r="CP97" i="4" s="1"/>
  <c r="AB103" i="4"/>
  <c r="AX103" i="4" s="1"/>
  <c r="DN103" i="4"/>
  <c r="AD119" i="4"/>
  <c r="K119" i="4"/>
  <c r="BT92" i="4"/>
  <c r="CP92" i="4" s="1"/>
  <c r="DO92" i="4"/>
  <c r="BP107" i="4"/>
  <c r="DN27" i="4"/>
  <c r="AB27" i="4"/>
  <c r="AX27" i="4" s="1"/>
  <c r="AC22" i="4"/>
  <c r="BG107" i="4"/>
  <c r="BG119" i="4" s="1"/>
  <c r="BF107" i="4"/>
  <c r="BF119" i="4" s="1"/>
  <c r="AF107" i="4"/>
  <c r="DF73" i="4"/>
  <c r="DF107" i="4" s="1"/>
  <c r="DD116" i="4"/>
  <c r="DD118" i="4" s="1"/>
  <c r="DG116" i="4"/>
  <c r="DG118" i="4" s="1"/>
  <c r="BL105" i="4"/>
  <c r="BL107" i="4" s="1"/>
  <c r="BL119" i="4" s="1"/>
  <c r="BJ116" i="4"/>
  <c r="BJ118" i="4" s="1"/>
  <c r="BJ119" i="4" s="1"/>
  <c r="CU116" i="4"/>
  <c r="CU118" i="4" s="1"/>
  <c r="DO100" i="4"/>
  <c r="BT100" i="4"/>
  <c r="CP100" i="4" s="1"/>
  <c r="AZ116" i="4"/>
  <c r="AY109" i="4"/>
  <c r="BX118" i="4"/>
  <c r="BK116" i="4"/>
  <c r="BK118" i="4" s="1"/>
  <c r="CS88" i="4"/>
  <c r="S119" i="4"/>
  <c r="DD107" i="4"/>
  <c r="DD119" i="4" s="1"/>
  <c r="BD107" i="4"/>
  <c r="J119" i="4"/>
  <c r="AB8" i="4"/>
  <c r="AX8" i="4" s="1"/>
  <c r="DN8" i="4"/>
  <c r="DB107" i="4"/>
  <c r="BB52" i="4"/>
  <c r="BB107" i="4" s="1"/>
  <c r="AB62" i="4"/>
  <c r="AX62" i="4" s="1"/>
  <c r="AY112" i="4" l="1"/>
  <c r="AY111" i="5"/>
  <c r="BU73" i="4"/>
  <c r="BT73" i="4" s="1"/>
  <c r="CP73" i="4" s="1"/>
  <c r="BT56" i="4"/>
  <c r="CP56" i="4" s="1"/>
  <c r="DF119" i="4"/>
  <c r="BT113" i="4"/>
  <c r="CP113" i="4" s="1"/>
  <c r="CQ112" i="5"/>
  <c r="BN107" i="5"/>
  <c r="DO62" i="4"/>
  <c r="DK73" i="4"/>
  <c r="DK107" i="4" s="1"/>
  <c r="CQ117" i="4"/>
  <c r="DO117" i="4" s="1"/>
  <c r="BK119" i="4"/>
  <c r="AY73" i="4"/>
  <c r="DK73" i="5"/>
  <c r="DK107" i="5" s="1"/>
  <c r="DF116" i="5"/>
  <c r="DF118" i="5" s="1"/>
  <c r="CT107" i="5"/>
  <c r="CS107" i="4"/>
  <c r="CS119" i="4" s="1"/>
  <c r="CQ105" i="4"/>
  <c r="CP52" i="4"/>
  <c r="DK114" i="4"/>
  <c r="CS116" i="5"/>
  <c r="CS118" i="5" s="1"/>
  <c r="BS119" i="4"/>
  <c r="AY114" i="4"/>
  <c r="DN114" i="4" s="1"/>
  <c r="CQ111" i="5"/>
  <c r="BA118" i="4"/>
  <c r="AY113" i="4"/>
  <c r="CR118" i="4"/>
  <c r="CR119" i="4" s="1"/>
  <c r="CR118" i="5"/>
  <c r="CQ88" i="5"/>
  <c r="CT119" i="4"/>
  <c r="AF119" i="4"/>
  <c r="DK114" i="5"/>
  <c r="DK116" i="5" s="1"/>
  <c r="DK118" i="5" s="1"/>
  <c r="BU114" i="5"/>
  <c r="BU116" i="5" s="1"/>
  <c r="CT116" i="5"/>
  <c r="CT118" i="5" s="1"/>
  <c r="BL116" i="5"/>
  <c r="BL118" i="5" s="1"/>
  <c r="BN116" i="5"/>
  <c r="BN118" i="5" s="1"/>
  <c r="DG118" i="5"/>
  <c r="CP52" i="5"/>
  <c r="AY112" i="5"/>
  <c r="DM112" i="5" s="1"/>
  <c r="AY73" i="5"/>
  <c r="BT56" i="5"/>
  <c r="CP56" i="5" s="1"/>
  <c r="AY52" i="5"/>
  <c r="DM52" i="5" s="1"/>
  <c r="AY114" i="5"/>
  <c r="DM114" i="5" s="1"/>
  <c r="AY113" i="5"/>
  <c r="DM113" i="5" s="1"/>
  <c r="DF107" i="5"/>
  <c r="AB115" i="5"/>
  <c r="AX115" i="5" s="1"/>
  <c r="CQ113" i="5"/>
  <c r="BT109" i="5"/>
  <c r="CP109" i="5" s="1"/>
  <c r="G107" i="5"/>
  <c r="BT88" i="5"/>
  <c r="CP88" i="5" s="1"/>
  <c r="BA116" i="5"/>
  <c r="BA118" i="5" s="1"/>
  <c r="AB113" i="5"/>
  <c r="AX113" i="5" s="1"/>
  <c r="AY115" i="5"/>
  <c r="DM115" i="5" s="1"/>
  <c r="BQ116" i="5"/>
  <c r="BQ118" i="5" s="1"/>
  <c r="DM73" i="5"/>
  <c r="AB73" i="5"/>
  <c r="AX73" i="5" s="1"/>
  <c r="AB114" i="5"/>
  <c r="AX114" i="5" s="1"/>
  <c r="DM111" i="5"/>
  <c r="AB111" i="5"/>
  <c r="AX111" i="5" s="1"/>
  <c r="AB52" i="5"/>
  <c r="AX52" i="5" s="1"/>
  <c r="AC107" i="5"/>
  <c r="AB22" i="5"/>
  <c r="AX22" i="5" s="1"/>
  <c r="CQ105" i="5"/>
  <c r="AB105" i="5"/>
  <c r="AX105" i="5" s="1"/>
  <c r="BT52" i="5"/>
  <c r="CQ109" i="5"/>
  <c r="AY105" i="5"/>
  <c r="DM105" i="5" s="1"/>
  <c r="AZ118" i="5"/>
  <c r="DM117" i="5"/>
  <c r="AB117" i="5"/>
  <c r="AX117" i="5" s="1"/>
  <c r="BT73" i="5"/>
  <c r="CP73" i="5" s="1"/>
  <c r="AC116" i="5"/>
  <c r="DM109" i="5"/>
  <c r="AB109" i="5"/>
  <c r="AX109" i="5" s="1"/>
  <c r="BU107" i="5"/>
  <c r="BT22" i="5"/>
  <c r="CP22" i="5" s="1"/>
  <c r="BT112" i="5"/>
  <c r="CP112" i="5" s="1"/>
  <c r="DM9" i="5"/>
  <c r="AY22" i="5"/>
  <c r="CQ73" i="5"/>
  <c r="G118" i="5"/>
  <c r="CQ22" i="5"/>
  <c r="BT111" i="5"/>
  <c r="CP111" i="5" s="1"/>
  <c r="BA107" i="5"/>
  <c r="AB112" i="5"/>
  <c r="AX112" i="5" s="1"/>
  <c r="AB88" i="5"/>
  <c r="AX88" i="5" s="1"/>
  <c r="CS107" i="5"/>
  <c r="CQ117" i="5"/>
  <c r="BT105" i="4"/>
  <c r="CP105" i="4" s="1"/>
  <c r="DO105" i="4"/>
  <c r="CV119" i="4"/>
  <c r="AY117" i="4"/>
  <c r="DN117" i="4" s="1"/>
  <c r="AE119" i="4"/>
  <c r="BO119" i="4"/>
  <c r="DB119" i="4"/>
  <c r="DN112" i="4"/>
  <c r="AB112" i="4"/>
  <c r="AX112" i="4" s="1"/>
  <c r="AB109" i="4"/>
  <c r="AX109" i="4" s="1"/>
  <c r="AC116" i="4"/>
  <c r="DN109" i="4"/>
  <c r="DA119" i="4"/>
  <c r="BB116" i="4"/>
  <c r="BB118" i="4" s="1"/>
  <c r="BB119" i="4" s="1"/>
  <c r="AB110" i="4"/>
  <c r="AX110" i="4" s="1"/>
  <c r="DN110" i="4"/>
  <c r="BT114" i="4"/>
  <c r="CP114" i="4" s="1"/>
  <c r="CQ22" i="4"/>
  <c r="BT22" i="4"/>
  <c r="CP22" i="4" s="1"/>
  <c r="BA107" i="4"/>
  <c r="AY111" i="4"/>
  <c r="DN111" i="4" s="1"/>
  <c r="BI119" i="4"/>
  <c r="CQ88" i="4"/>
  <c r="DO88" i="4" s="1"/>
  <c r="DO74" i="4"/>
  <c r="DN74" i="4"/>
  <c r="AC107" i="4"/>
  <c r="AB22" i="4"/>
  <c r="AX22" i="4" s="1"/>
  <c r="BT52" i="4"/>
  <c r="DO52" i="4"/>
  <c r="BT109" i="4"/>
  <c r="CP109" i="4" s="1"/>
  <c r="DO109" i="4"/>
  <c r="BU116" i="4"/>
  <c r="BN116" i="4"/>
  <c r="BN118" i="4" s="1"/>
  <c r="BN119" i="4" s="1"/>
  <c r="AB117" i="4"/>
  <c r="AX117" i="4" s="1"/>
  <c r="BT88" i="4"/>
  <c r="CP88" i="4" s="1"/>
  <c r="AB113" i="4"/>
  <c r="AX113" i="4" s="1"/>
  <c r="DN113" i="4"/>
  <c r="BX119" i="4"/>
  <c r="CO116" i="4"/>
  <c r="CO118" i="4" s="1"/>
  <c r="CO119" i="4" s="1"/>
  <c r="DM116" i="4"/>
  <c r="G118" i="4"/>
  <c r="DM118" i="4" s="1"/>
  <c r="CQ73" i="4"/>
  <c r="DO53" i="4"/>
  <c r="AB73" i="4"/>
  <c r="AX73" i="4" s="1"/>
  <c r="DN73" i="4"/>
  <c r="AB88" i="4"/>
  <c r="AX88" i="4" s="1"/>
  <c r="DN88" i="4"/>
  <c r="G119" i="4"/>
  <c r="DM107" i="4"/>
  <c r="BD119" i="4"/>
  <c r="AZ118" i="4"/>
  <c r="AZ119" i="4" s="1"/>
  <c r="BR119" i="4"/>
  <c r="BT117" i="4"/>
  <c r="CP117" i="4" s="1"/>
  <c r="DE119" i="4"/>
  <c r="AY22" i="4"/>
  <c r="DN5" i="4"/>
  <c r="DO73" i="4" l="1"/>
  <c r="BU107" i="4"/>
  <c r="CQ114" i="5"/>
  <c r="CQ107" i="4"/>
  <c r="DO107" i="4" s="1"/>
  <c r="CQ114" i="4"/>
  <c r="DK116" i="4"/>
  <c r="DK118" i="4" s="1"/>
  <c r="DK119" i="4" s="1"/>
  <c r="BA119" i="4"/>
  <c r="AY107" i="4"/>
  <c r="DN107" i="4" s="1"/>
  <c r="AY107" i="5"/>
  <c r="CQ116" i="5"/>
  <c r="CQ118" i="5" s="1"/>
  <c r="BT114" i="5"/>
  <c r="CP114" i="5" s="1"/>
  <c r="CQ107" i="5"/>
  <c r="AB107" i="5"/>
  <c r="AX107" i="5" s="1"/>
  <c r="DM107" i="5"/>
  <c r="AY116" i="5"/>
  <c r="AY118" i="5" s="1"/>
  <c r="BT107" i="5"/>
  <c r="CP107" i="5" s="1"/>
  <c r="BT116" i="5"/>
  <c r="CP116" i="5" s="1"/>
  <c r="BU118" i="5"/>
  <c r="AC118" i="5"/>
  <c r="AB116" i="5"/>
  <c r="AX116" i="5" s="1"/>
  <c r="DM22" i="5"/>
  <c r="DN22" i="4"/>
  <c r="AY116" i="4"/>
  <c r="AY118" i="4" s="1"/>
  <c r="AY119" i="4" s="1"/>
  <c r="DO22" i="4"/>
  <c r="AB107" i="4"/>
  <c r="AX107" i="4" s="1"/>
  <c r="BT116" i="4"/>
  <c r="CP116" i="4" s="1"/>
  <c r="BU118" i="4"/>
  <c r="BT107" i="4"/>
  <c r="CP107" i="4" s="1"/>
  <c r="AC118" i="4"/>
  <c r="AB116" i="4"/>
  <c r="AX116" i="4" s="1"/>
  <c r="DN116" i="4" l="1"/>
  <c r="CQ116" i="4"/>
  <c r="DO114" i="4"/>
  <c r="DM116" i="5"/>
  <c r="DM118" i="5"/>
  <c r="AB118" i="5"/>
  <c r="AX118" i="5" s="1"/>
  <c r="BT118" i="5"/>
  <c r="CP118" i="5" s="1"/>
  <c r="BT118" i="4"/>
  <c r="CP118" i="4" s="1"/>
  <c r="AC121" i="4"/>
  <c r="AB118" i="4"/>
  <c r="AX118" i="4" s="1"/>
  <c r="DN118" i="4"/>
  <c r="AC119" i="4"/>
  <c r="BU119" i="4"/>
  <c r="CQ118" i="4" l="1"/>
  <c r="DO116" i="4"/>
  <c r="CQ119" i="4" l="1"/>
  <c r="BU121" i="4"/>
  <c r="CQ122" i="4"/>
  <c r="DO118" i="4"/>
</calcChain>
</file>

<file path=xl/comments1.xml><?xml version="1.0" encoding="utf-8"?>
<comments xmlns="http://schemas.openxmlformats.org/spreadsheetml/2006/main">
  <authors>
    <author>MariaJimena</author>
    <author>Planeación</author>
  </authors>
  <commentList>
    <comment ref="X36" authorId="0">
      <text>
        <r>
          <rPr>
            <sz val="9"/>
            <color indexed="81"/>
            <rFont val="Tahoma"/>
            <charset val="1"/>
          </rPr>
          <t xml:space="preserve">$2.794.602 D. EDUCACION AMBIENTAL Y $13.112.897 D. AGROINDUSTRIA.
</t>
        </r>
      </text>
    </comment>
    <comment ref="S42" authorId="0">
      <text>
        <r>
          <rPr>
            <sz val="9"/>
            <color indexed="81"/>
            <rFont val="Tahoma"/>
            <charset val="1"/>
          </rPr>
          <t xml:space="preserve">CONENIOS 2016 $657.557.814
</t>
        </r>
      </text>
    </comment>
    <comment ref="S58" authorId="0">
      <text>
        <r>
          <rPr>
            <sz val="9"/>
            <color indexed="81"/>
            <rFont val="Tahoma"/>
            <charset val="1"/>
          </rPr>
          <t xml:space="preserve">CONVENIOS QUE VIENEN DEL 2016 $18.432.040.
</t>
        </r>
      </text>
    </comment>
    <comment ref="I71" authorId="1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Cert- 041 el valor de $65.525.450 contratación personal emisora primer semestre. Cert.156 $134.474.550</t>
        </r>
      </text>
    </comment>
    <comment ref="H84" authorId="0">
      <text>
        <r>
          <rPr>
            <sz val="9"/>
            <color indexed="81"/>
            <rFont val="Tahoma"/>
            <charset val="1"/>
          </rPr>
          <t xml:space="preserve">VR. ESTAMPILLA QUE VIENE DE 2016 $6.859.058.
</t>
        </r>
      </text>
    </comment>
  </commentList>
</comments>
</file>

<file path=xl/comments2.xml><?xml version="1.0" encoding="utf-8"?>
<comments xmlns="http://schemas.openxmlformats.org/spreadsheetml/2006/main">
  <authors>
    <author>MariaJimena</author>
    <author>Planeación</author>
  </authors>
  <commentList>
    <comment ref="X36" authorId="0">
      <text>
        <r>
          <rPr>
            <sz val="9"/>
            <color indexed="81"/>
            <rFont val="Tahoma"/>
            <charset val="1"/>
          </rPr>
          <t xml:space="preserve">$2.794.602 D. EDUCACION AMBIENTAL Y $13.112.897 D. AGROINDUSTRIA.
</t>
        </r>
      </text>
    </comment>
    <comment ref="S42" authorId="0">
      <text>
        <r>
          <rPr>
            <sz val="9"/>
            <color indexed="81"/>
            <rFont val="Tahoma"/>
            <charset val="1"/>
          </rPr>
          <t xml:space="preserve">CONENIOS 2016 $657.557.814
</t>
        </r>
      </text>
    </comment>
    <comment ref="S58" authorId="0">
      <text>
        <r>
          <rPr>
            <sz val="9"/>
            <color indexed="81"/>
            <rFont val="Tahoma"/>
            <charset val="1"/>
          </rPr>
          <t xml:space="preserve">CONVENIOS QUE VIENEN DEL 2016 $18.432.040.
</t>
        </r>
      </text>
    </comment>
    <comment ref="I71" authorId="1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Cert- 041 el valor de $65.525.450 contratación personal emisora primer semestre. Cert.156 $134.474.550</t>
        </r>
      </text>
    </comment>
    <comment ref="H84" authorId="0">
      <text>
        <r>
          <rPr>
            <sz val="9"/>
            <color indexed="81"/>
            <rFont val="Tahoma"/>
            <charset val="1"/>
          </rPr>
          <t xml:space="preserve">VR. ESTAMPILLA QUE VIENE DE 2016 $6.859.058.
</t>
        </r>
      </text>
    </comment>
  </commentList>
</comments>
</file>

<file path=xl/comments3.xml><?xml version="1.0" encoding="utf-8"?>
<comments xmlns="http://schemas.openxmlformats.org/spreadsheetml/2006/main">
  <authors>
    <author>MariaJimena</author>
    <author>Planeación</author>
  </authors>
  <commentList>
    <comment ref="X36" authorId="0">
      <text>
        <r>
          <rPr>
            <sz val="9"/>
            <color indexed="81"/>
            <rFont val="Tahoma"/>
            <charset val="1"/>
          </rPr>
          <t xml:space="preserve">$2.794.602 D. EDUCACION AMBIENTAL Y $13.112.897 D. AGROINDUSTRIA.
</t>
        </r>
      </text>
    </comment>
    <comment ref="S42" authorId="0">
      <text>
        <r>
          <rPr>
            <sz val="9"/>
            <color indexed="81"/>
            <rFont val="Tahoma"/>
            <charset val="1"/>
          </rPr>
          <t xml:space="preserve">CONENIOS 2016 $657.557.814
</t>
        </r>
      </text>
    </comment>
    <comment ref="S58" authorId="0">
      <text>
        <r>
          <rPr>
            <sz val="9"/>
            <color indexed="81"/>
            <rFont val="Tahoma"/>
            <charset val="1"/>
          </rPr>
          <t xml:space="preserve">CONVENIOS QUE VIENEN DEL 2016 $18.432.040.
</t>
        </r>
      </text>
    </comment>
    <comment ref="I71" authorId="1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Cert- 041 el valor de $65.525.450 contratación personal emisora primer semestre. Cert.156 $134.474.550</t>
        </r>
      </text>
    </comment>
    <comment ref="H84" authorId="0">
      <text>
        <r>
          <rPr>
            <sz val="9"/>
            <color indexed="81"/>
            <rFont val="Tahoma"/>
            <charset val="1"/>
          </rPr>
          <t xml:space="preserve">VR. ESTAMPILLA QUE VIENE DE 2016 $6.859.058.
</t>
        </r>
      </text>
    </comment>
  </commentList>
</comments>
</file>

<file path=xl/sharedStrings.xml><?xml version="1.0" encoding="utf-8"?>
<sst xmlns="http://schemas.openxmlformats.org/spreadsheetml/2006/main" count="1519" uniqueCount="362">
  <si>
    <t>PLAN DE ACCION 2017</t>
  </si>
  <si>
    <t>FUENTES DE FINANCIACION</t>
  </si>
  <si>
    <t>CDP</t>
  </si>
  <si>
    <t>SALDOS POR FUENTES DE FINANCIACIÓN</t>
  </si>
  <si>
    <r>
      <t xml:space="preserve">EJECUCIÓN  EN RP POR FUENTES DE FINANCIACIÓN </t>
    </r>
    <r>
      <rPr>
        <b/>
        <sz val="13.5"/>
        <color rgb="FFFF0000"/>
        <rFont val="Calibri"/>
        <family val="2"/>
        <scheme val="minor"/>
      </rPr>
      <t>(OBLIGACIONES CONTRAÍDAS)</t>
    </r>
  </si>
  <si>
    <t>SUBSISTEMA</t>
  </si>
  <si>
    <t>PROYECTO</t>
  </si>
  <si>
    <t>SIGLA</t>
  </si>
  <si>
    <t>ACCIONES</t>
  </si>
  <si>
    <t>RUBRO</t>
  </si>
  <si>
    <t>RESPONSABLE</t>
  </si>
  <si>
    <t>RECURSOS ASIGNADOS</t>
  </si>
  <si>
    <t xml:space="preserve">RECURSOS EJECUTADOS </t>
  </si>
  <si>
    <t>RECURSOS POR EJECUTAR</t>
  </si>
  <si>
    <t>RECURSOS EJECUTADOS</t>
  </si>
  <si>
    <t>TOTAL</t>
  </si>
  <si>
    <t>ESTAMPILLA UNIVERSIDAD LEY 1697/13</t>
  </si>
  <si>
    <t>R. NACIÓN</t>
  </si>
  <si>
    <t>R. NACION     CREE</t>
  </si>
  <si>
    <t>RECURSOS CREE 2016</t>
  </si>
  <si>
    <t>R.PROPIOS RENDIMIENTOS CREE</t>
  </si>
  <si>
    <t>D. COMPLEMENTARIOS</t>
  </si>
  <si>
    <t>APORTE DPTO.</t>
  </si>
  <si>
    <t>EST.DPTO.</t>
  </si>
  <si>
    <t>EST.  NEIVA</t>
  </si>
  <si>
    <t>EST. GARZÓN</t>
  </si>
  <si>
    <t>EST.PITALITO</t>
  </si>
  <si>
    <t>CONVENIOS</t>
  </si>
  <si>
    <t>IVA</t>
  </si>
  <si>
    <t>RECURSOS PROPIOS</t>
  </si>
  <si>
    <t xml:space="preserve">EXCEDENTES  USCO </t>
  </si>
  <si>
    <t>FTO. BTAR.</t>
  </si>
  <si>
    <t>RECURSOS DOCTORADOS</t>
  </si>
  <si>
    <t>SISTEMA GENERAL DE REGALIAS</t>
  </si>
  <si>
    <t>CONTRAPARTIDA USCO LCMS</t>
  </si>
  <si>
    <t>EXCED. FAC.</t>
  </si>
  <si>
    <t>%</t>
  </si>
  <si>
    <t>R. NACION</t>
  </si>
  <si>
    <t>R. NACION CREE</t>
  </si>
  <si>
    <t>D.COMPLEMENTARIOS</t>
  </si>
  <si>
    <t>EST. PITALITO</t>
  </si>
  <si>
    <t>CONTRAPARTIDA  USCO LCMS</t>
  </si>
  <si>
    <t>R.NACIÓN</t>
  </si>
  <si>
    <t>R. NACIÓN CREE</t>
  </si>
  <si>
    <t>R.RENDIMIENTOS CREE</t>
  </si>
  <si>
    <t>R. RENDIMIENTOS CREE</t>
  </si>
  <si>
    <t>FORMACION</t>
  </si>
  <si>
    <t>SF-PY1. Identidad con la Teleología Institucional.</t>
  </si>
  <si>
    <t>SF-PY1.1</t>
  </si>
  <si>
    <t>Actividades de Inducción y Reinducción con docentes, estudiantes y Administrativos para promover el conocimiento de la Teleología.</t>
  </si>
  <si>
    <t>V.ACADEMICA
FACECO</t>
  </si>
  <si>
    <t>SF-PY1.2</t>
  </si>
  <si>
    <t>Actividades para promover la Apropiación de la teleología Institucional. (Misión, La Visión, el Proyecto Educativo Institucional PEU).</t>
  </si>
  <si>
    <t>V. ACADÉMICA</t>
  </si>
  <si>
    <t>SF-PY1.3</t>
  </si>
  <si>
    <t>Promoción de la imagen corporativa institucional, portafolio de servicios-oferta académica.</t>
  </si>
  <si>
    <t>V.ACADEMICA</t>
  </si>
  <si>
    <t>SF-PY2. Creación de nueva Oferta Académica en las Sedes.</t>
  </si>
  <si>
    <t>SF-PY2.1</t>
  </si>
  <si>
    <t>Apoyo a la realización de estudios y diseños para la creación de programas de pregrado y postgrados.</t>
  </si>
  <si>
    <t xml:space="preserve">
V.ACADEMICA
FACECO
F.EDUCACION
F.C.J.P.
</t>
  </si>
  <si>
    <t>SF-PY3. Desarrollo Profesoral Permanente en lo Pedagógico, Disciplinar y Profesional.</t>
  </si>
  <si>
    <t>SF-PY3.1</t>
  </si>
  <si>
    <t xml:space="preserve"> Escuela de Formación Pedagógica
(formación y acompañamiento en  Pedagogía, alcance y materialización del PEU y  labor de consejerías) Graduación y Permanencia.</t>
  </si>
  <si>
    <t>SF-PY3.2</t>
  </si>
  <si>
    <t>Capacitación Individual Docente.</t>
  </si>
  <si>
    <t xml:space="preserve">
V.ACADEMICA
F. INGENIERIA
FACECO
F.EDUCACION
</t>
  </si>
  <si>
    <t>SF-PY3.3</t>
  </si>
  <si>
    <t xml:space="preserve"> Interlingua para Docentes.</t>
  </si>
  <si>
    <t>SF-PY3.4</t>
  </si>
  <si>
    <t>Oferta de Cursos Intersemestrales sobre áreas de conocimiento y culturas latinoaméricanas,  formación para la democracia.</t>
  </si>
  <si>
    <t>SF-PY4.  Autoevalución y Acreditación de Programas Académicos de Pregrado y Postgrado.</t>
  </si>
  <si>
    <t>SF-PY4.1</t>
  </si>
  <si>
    <t>Apoyo a los procesos de autoevaluación en cada programa; Talleres de Analisis de información de producción de juicios de valor; Talleres de socialización de resultados; conocimientos de referencias; asesorias de pares colaborativos; reproducción de material.</t>
  </si>
  <si>
    <t>V.ACADEMICA
FACECO 
F.EDUCACION
F.C.J.P.</t>
  </si>
  <si>
    <t>SF-PY4.2</t>
  </si>
  <si>
    <t>Aprestamiento en Lectura Crítica y Matemática- Plan de Fomento a la Calidad-FASE I-Permanencia y graduación.</t>
  </si>
  <si>
    <t>SF-PY4.3</t>
  </si>
  <si>
    <t>Fortalecimiento de las Competencias Genéricas Saber Pro- Plan de Fomento a la Calidad-FASE I -Permanencia y graduación.</t>
  </si>
  <si>
    <t>SF-PY4.4</t>
  </si>
  <si>
    <t>Consejerías Académicas -Plan de Fomento a la Calidad-FASE I-Permanencia y graduación.</t>
  </si>
  <si>
    <t>SF-PY4.5</t>
  </si>
  <si>
    <t>Apoyo a la Politica de Inclusión-Permanencia y graduación.</t>
  </si>
  <si>
    <t>SF-PY5.  Acreditación de Alta Calidad de la Universidad</t>
  </si>
  <si>
    <t>SF-PY5.1</t>
  </si>
  <si>
    <t>Funcionamiento de la Unidad de Apoyo a los Procesos de Autoevaluación  y Acreditación Institucional.</t>
  </si>
  <si>
    <t>SF-PY5.2</t>
  </si>
  <si>
    <t>Procesos de Autoevaluación y Acreditación Institucional; Capacitaciones  y encuentros para apoyo con Universidades del país.</t>
  </si>
  <si>
    <t>SF-PY7. Fortalecimiento de los Vínculos Universidad - Egresados.</t>
  </si>
  <si>
    <t>SF-PY7.1</t>
  </si>
  <si>
    <t>Portal Laboral, fortalecimiento del vínculo empresa-universidad-estado.</t>
  </si>
  <si>
    <t>SF-PY7.2</t>
  </si>
  <si>
    <t>Programa de Seguimiento a Graduados, Apoyo a procesos de educación continuada.</t>
  </si>
  <si>
    <t>V.ACADEMICA
FACECO
F. EDUCACIÓN</t>
  </si>
  <si>
    <t>SF-PY7.3</t>
  </si>
  <si>
    <t>Mejoramiento de la infraestructura tecnologica para el segumiento a egresados.</t>
  </si>
  <si>
    <t>TOTAL SUBSISTEMA DE FORMACION</t>
  </si>
  <si>
    <t>INVESTIGACION</t>
  </si>
  <si>
    <t>SI-PY1.  Fortalecimiento de las capacidades de investigación, desarrollo e innovación.</t>
  </si>
  <si>
    <t>SI-PY1.1</t>
  </si>
  <si>
    <t>Adquisición  de equipos de laboratorio para investigación.</t>
  </si>
  <si>
    <t>VIPS</t>
  </si>
  <si>
    <t>SI-PY1.2</t>
  </si>
  <si>
    <t xml:space="preserve"> Adquisición y renovación de  licencias software Y bases de datos especializadas  para  actividades de investigaciòn.</t>
  </si>
  <si>
    <t>SI-PY1.3</t>
  </si>
  <si>
    <t>Apoyo a la formación de alto nivel (Maestrias, doctorados, posdoctorados).</t>
  </si>
  <si>
    <t>VIPS
FACECO</t>
  </si>
  <si>
    <t>SI-PY1.4</t>
  </si>
  <si>
    <t>Fortalecimiento de las capacidades investigativas para la acreditación Institucional</t>
  </si>
  <si>
    <t>SI-PY1.5</t>
  </si>
  <si>
    <t>Fortalecimiento  de las capacidades investigativas de grupos de investigación en modalidad Proyectos.</t>
  </si>
  <si>
    <t>SI-PY2.  Calidad Académica y formación en Investigación.</t>
  </si>
  <si>
    <t>SI-PY2.1</t>
  </si>
  <si>
    <t>Formulación y ejecución de dos talleres para reformular dos currículos.</t>
  </si>
  <si>
    <t>SI-PY2.2</t>
  </si>
  <si>
    <t>Taller con experto en Gestión  y apropiación social del conocimiento.</t>
  </si>
  <si>
    <t xml:space="preserve">VIPS </t>
  </si>
  <si>
    <t>SI-PY2.3</t>
  </si>
  <si>
    <t>Acciones  de sensibilización sobre propuestas de investigación en el marco del programa ONDAS.</t>
  </si>
  <si>
    <t>SI-PY2.4</t>
  </si>
  <si>
    <t>Apoyo al desarrollo de los proyectos formulados por los grupos, en el marco del convenio ONDAS.</t>
  </si>
  <si>
    <t>SI-PY2.5</t>
  </si>
  <si>
    <t>Apoyo a la formulación, ejecución y divulgación de eventos académicos.</t>
  </si>
  <si>
    <t>VIPS 
F.C.J.P.</t>
  </si>
  <si>
    <t>SI-PY2.6</t>
  </si>
  <si>
    <t>Apoyo a docentes para  realizar ponencias en eventos nacionales e internacionales.</t>
  </si>
  <si>
    <t>VIPS 
FACECO</t>
  </si>
  <si>
    <t>SI-PY2.7</t>
  </si>
  <si>
    <t>Consolidación de grupos de Investigación.</t>
  </si>
  <si>
    <t>SI-PY2.8</t>
  </si>
  <si>
    <t>Capacitación y participación de la Facultad de Ciencias Jurídicas y Políticas en eventos de formación.</t>
  </si>
  <si>
    <t>FCJP</t>
  </si>
  <si>
    <t>SI-PY2.9</t>
  </si>
  <si>
    <t>Apoyo al desarrollo de los Doctorados: Agroindustria y Desarrollo Agricola Sostenible;  Educación y Cultura Ambiental; en Ciencias de la Salud.</t>
  </si>
  <si>
    <t xml:space="preserve">VIPS Y  COORDINADORES </t>
  </si>
  <si>
    <t>SI-PY3. Calidad Académica y formación a través de la Investigación</t>
  </si>
  <si>
    <t>SI-PY3.1</t>
  </si>
  <si>
    <t>Financiación de proyectos de investigación en modalidad trabajos de grado.</t>
  </si>
  <si>
    <t>SI-PY3.2</t>
  </si>
  <si>
    <t>Financiación de proyectos ejecutados por semilleros de investigación.</t>
  </si>
  <si>
    <t>VIPS
F.C.EXACTAS</t>
  </si>
  <si>
    <t>SI-PY3.3</t>
  </si>
  <si>
    <t>Financiar la vinculación de  jóvenes investigadores.</t>
  </si>
  <si>
    <t>SI-PY4.  Calidad Académica y ejecución de Investigación.</t>
  </si>
  <si>
    <t>SI-PY4.1</t>
  </si>
  <si>
    <t>Financiar proyectos de investigación de convocatorias internas  y externas.</t>
  </si>
  <si>
    <t>SI-PY4.2</t>
  </si>
  <si>
    <t>Apoyo para la consolidación de grupos de investigación.</t>
  </si>
  <si>
    <t>VIPS
F. INGENIERIA
F.EDUCACIÓN</t>
  </si>
  <si>
    <t>SI-PY5. Calidad Académica y gestión de Investigación.</t>
  </si>
  <si>
    <t>SI-PY5.1</t>
  </si>
  <si>
    <t>Convenios cofinanciados.</t>
  </si>
  <si>
    <t>SI-PY5.2</t>
  </si>
  <si>
    <t>Gestión de proyectos de investigación en cooperación  regional nacional y/o internacional.</t>
  </si>
  <si>
    <t>SI-PY8.  Creación y Fortalecimiento de Centros, Institutos de investigación, desarrollo y vigilancia Tecnológica e Innovación.</t>
  </si>
  <si>
    <t>SI-PY8.1</t>
  </si>
  <si>
    <t>Apoyo a la creación y fortalecimiento de centros de investigación y vigilancia tecnológica e innovación.</t>
  </si>
  <si>
    <t>SI-PY8.2</t>
  </si>
  <si>
    <t>Apoyo a Proyectos de Investigación ejecutados por los Centros de Desarrollo Tecnológicos.</t>
  </si>
  <si>
    <t>F. SALUD</t>
  </si>
  <si>
    <t>SI-PY9.  Articulación y fortalecimiento de las publicaciones Científicas  y Académicas.</t>
  </si>
  <si>
    <t>SI-PY9.1</t>
  </si>
  <si>
    <t xml:space="preserve">Evaluación de artículos, corrección de estilo, diseño, diagramación, impresión y publicación de revistas institucionales. </t>
  </si>
  <si>
    <t>VIPS
F. INGENIERIA
FACECO</t>
  </si>
  <si>
    <t>SI-PY9.2</t>
  </si>
  <si>
    <t xml:space="preserve">Capacitación a editores de revistas científicas;  Taller escritura de artìculos cientìficos. </t>
  </si>
  <si>
    <t>SI-PY9.3</t>
  </si>
  <si>
    <t xml:space="preserve">Evaluación, corrección estilo, diagramación  y publicación de libros en las diferentes modalidades.   </t>
  </si>
  <si>
    <t>SI-PY9.4</t>
  </si>
  <si>
    <t>Gestión para la indexación de revistas institucionales.</t>
  </si>
  <si>
    <t>SI-PY9.5</t>
  </si>
  <si>
    <t>Apoyo a la consolidación de la editorial Surcolombiana y revistas institucionales.</t>
  </si>
  <si>
    <t>SI-PY9.6</t>
  </si>
  <si>
    <t>Fortalecimiento, consolidación y mejoramiento de la calidad editorial de la Revista Jurídica Piélagus.</t>
  </si>
  <si>
    <t>F.C.J.P.</t>
  </si>
  <si>
    <t>TOTAL SUBSISTEMA: DE INVESTIGACIÓN</t>
  </si>
  <si>
    <t>PROYECCION SOCIAL</t>
  </si>
  <si>
    <t>SP-PY1.  Internacionalización Académica Curricular y Administrativa.</t>
  </si>
  <si>
    <t>SP-PY1.1</t>
  </si>
  <si>
    <t>Apoyo a la movilidad académica de docentes, estudiantes y personal administrativo y expertos invitados.</t>
  </si>
  <si>
    <t>VIPS
F. SALUD
FACECO
F. EDUCACIÓN
FCJP</t>
  </si>
  <si>
    <t>SP-PY1.2</t>
  </si>
  <si>
    <t>Apoyo a la internacionalización de la investigación y la proyección social.</t>
  </si>
  <si>
    <t xml:space="preserve">
F. SALUD
FACECO</t>
  </si>
  <si>
    <t>SP-PY1.3</t>
  </si>
  <si>
    <t>Apoyo a los procesos y fortalecimiento de alianzas académico-administrativas entre la Universidad y organismos públicos y privados.</t>
  </si>
  <si>
    <t>FACECO</t>
  </si>
  <si>
    <t>SP-PY2.  Regionalización de la USCO</t>
  </si>
  <si>
    <t>SP-PY2.1</t>
  </si>
  <si>
    <t>Apoyo y gestión en acciones, proyectos y eventos para regionalización.</t>
  </si>
  <si>
    <t>VIPS
F. SALUD</t>
  </si>
  <si>
    <t>SP-PY3. Reformulación y fortalecimiento de las modalidades y formas de Proyección Social.</t>
  </si>
  <si>
    <t>SP-PY3.1</t>
  </si>
  <si>
    <t>Macroproyectos de Proyección social cofinanciados por la Universidad Surcolombiana.</t>
  </si>
  <si>
    <t>SP-PY3.2</t>
  </si>
  <si>
    <t>Proyectos solidarios de menor cuantía cofinanciados  por la Universidad Surcolombiana.</t>
  </si>
  <si>
    <t>SP-PY3.3</t>
  </si>
  <si>
    <t>Apoyo logístico a proyectos  de Responsabilidad Social Universitaria.</t>
  </si>
  <si>
    <t>F. INGENIERIA
F.EDUCACIÓN</t>
  </si>
  <si>
    <t>SP-PY3.4</t>
  </si>
  <si>
    <t>Apoyos a la realización y participación en  eventos de proyección social.</t>
  </si>
  <si>
    <t>SP-PY3.5</t>
  </si>
  <si>
    <t>Apoyos financieros a la suscripción de convenios interinstitucionales.</t>
  </si>
  <si>
    <t>SP-PY3.6</t>
  </si>
  <si>
    <t>Apoyo a la gestión academico-administrativa de la Proyección Social.</t>
  </si>
  <si>
    <t>F. SALUD
F- INGENIERÍA
FACECO
F. EDUCACIÓN
FCJP</t>
  </si>
  <si>
    <t>SP-PY4.  Estructuración y desarrollo Unidades de Atención Especializada y de Emprendimiento e Innovación Institucional.</t>
  </si>
  <si>
    <t>SP-PY4.1</t>
  </si>
  <si>
    <t>Implementación y operacionalización de la Unidad de Emprendimiento e Innovación.</t>
  </si>
  <si>
    <t>SP-PY5.  Consolidación de la Alianza Estratégica Estado-Universidad-Empresa-Ciudadanía.</t>
  </si>
  <si>
    <t>SP-PY5.1</t>
  </si>
  <si>
    <t>Proyectos Universidad-Empresa-Estado-Sociedad, financiados y cofinanciados por la Universidad Surcolombiana.</t>
  </si>
  <si>
    <t>SP-PY5.2</t>
  </si>
  <si>
    <t>Apoyo a la cofinanciación de proyectos de la Alianza Universidad-Empresa-Estado-Sociedad.</t>
  </si>
  <si>
    <t>SP-PY6. Estructuración y Desarrollo de la Agenda Social Regional.</t>
  </si>
  <si>
    <t>SP-PY6.1</t>
  </si>
  <si>
    <t>Apoyo a la gestión de proyectos de agenda social.</t>
  </si>
  <si>
    <t>SP-PY7.  Articulación de la Educación Superior con la Educación formal, el trabajo y el desarrollo humano.</t>
  </si>
  <si>
    <t>SP-PY7.1</t>
  </si>
  <si>
    <t>Apoyo a los procesos de integración de la Educación Superior con la Educación Media, el trabajo y el desarrollo humano.</t>
  </si>
  <si>
    <t>SP-PY7.2</t>
  </si>
  <si>
    <t>Programas de formación para el trabajo y el desarrollo humano con procesos de interacción de la Educación Superior con la Educación Media.</t>
  </si>
  <si>
    <t>SP-PY8. Fortalecimiento del sistema de comunicación e información institucional.</t>
  </si>
  <si>
    <t>SP-PY8.1</t>
  </si>
  <si>
    <t>Elaboracion y puesta en marcha del  Plan estratégico de comunicaciones.</t>
  </si>
  <si>
    <t>SP-PY8.2</t>
  </si>
  <si>
    <t>Renovación Hosting y  elaboración de revista para comunicaciones y divulgación de actividades resultado de proyección social.</t>
  </si>
  <si>
    <t>SP-PY8.3</t>
  </si>
  <si>
    <t>Fortalecimiento de medios audiovisuales institucionales.</t>
  </si>
  <si>
    <t>SP-PY8.4</t>
  </si>
  <si>
    <t>Elaboración de prospectos, revistas e instructivos-publicidad.</t>
  </si>
  <si>
    <t>F. SALUD
F. INGENIERÍA
F. EDUCACIÓN
F.C.J.P</t>
  </si>
  <si>
    <t>TOTAL SUBSISTEMA DE PROYECCION SOCIAL</t>
  </si>
  <si>
    <t>BIENESTAR UNIVERSITARIO</t>
  </si>
  <si>
    <t>SB-PY1.   Universidad Saludable.</t>
  </si>
  <si>
    <t>SB-PY1.1</t>
  </si>
  <si>
    <t>Prestación servicio médico a estudiantes en las Sedes</t>
  </si>
  <si>
    <t>BIENESTAR</t>
  </si>
  <si>
    <t>SB-PY1.2</t>
  </si>
  <si>
    <t>Prestación servicio odontólogico a estudiantes en las Sedes</t>
  </si>
  <si>
    <t>SB-PY1.3</t>
  </si>
  <si>
    <t>Prestación servicio Psicológico a estudiantes en las Sedes</t>
  </si>
  <si>
    <t>SB-PY1.4</t>
  </si>
  <si>
    <t>Apoyo a actividades de clima organizacional, docentes, estudiantes y administrativos en las Sedes.</t>
  </si>
  <si>
    <t xml:space="preserve">
F.INGENIERIA</t>
  </si>
  <si>
    <t>SB-PY1.5</t>
  </si>
  <si>
    <t>Atención apersonas en drogadicción, prostitución y E.T.V.  en las Sedes.</t>
  </si>
  <si>
    <t>SB-PY1.6</t>
  </si>
  <si>
    <t>USCO saludable.</t>
  </si>
  <si>
    <t>SB-PY1.7</t>
  </si>
  <si>
    <t>Proyecto de Inclusión y atención de la población con diversidad funcional en la USCO.</t>
  </si>
  <si>
    <t>GPIE</t>
  </si>
  <si>
    <t>SB-PY2.  Recreación y Deportes con responsabilidad y compromiso.</t>
  </si>
  <si>
    <t>SB-PY2.1</t>
  </si>
  <si>
    <t>Actividades deportivas de todas las Sedes.</t>
  </si>
  <si>
    <t>F.INGENIERIA</t>
  </si>
  <si>
    <t>SB-PY3. Cultura con responsabilidad y compromiso.</t>
  </si>
  <si>
    <t>SB-PY3.1</t>
  </si>
  <si>
    <t>Actividades Culturales de todas las Sedes.</t>
  </si>
  <si>
    <t xml:space="preserve">
BIENESTAR
F.SALUD
FACECO
</t>
  </si>
  <si>
    <t>SB-PY4. Desarrollo Humano con responsabilidad y compromiso.</t>
  </si>
  <si>
    <t>SB-PY4.1</t>
  </si>
  <si>
    <t xml:space="preserve"> Apoyo a actividades de clima organizacional, docentes, estudiantes y administrativos en las Sedes</t>
  </si>
  <si>
    <t xml:space="preserve">
FACECO
F. EDUCACION
BIENESTAR
</t>
  </si>
  <si>
    <t>SB-PY5.  Desarrollo Socio-Económico con responsabilidad y compromiso.</t>
  </si>
  <si>
    <t>SB-PY5.1</t>
  </si>
  <si>
    <t>Prestación de servicio de restaurante a los estudiantes en las Sedes.</t>
  </si>
  <si>
    <t>SB-PY5.2</t>
  </si>
  <si>
    <t>Atención a población estudiantil en situación de extrema vulnerabilidad en las Sedes.</t>
  </si>
  <si>
    <t>SB-PY5.3</t>
  </si>
  <si>
    <t>Vinculación de estudiantes en procesos institucionales.</t>
  </si>
  <si>
    <t>SB-PY6.  Promoción de la Permanencia y Graduación estudiantil en la Usco.</t>
  </si>
  <si>
    <t>SB-PY6.1</t>
  </si>
  <si>
    <t>Permanencia y graduación estudiantil.</t>
  </si>
  <si>
    <t>TOTAL SUBSISTEMA BIENESTAR UNIVERSITARIO</t>
  </si>
  <si>
    <t>ADMINISTRATIVO</t>
  </si>
  <si>
    <t>SA-PY2.a  Construcción y mantenimiento de las Sedes.</t>
  </si>
  <si>
    <t>SA-PY2a.1</t>
  </si>
  <si>
    <t>Construcción de infraestructura física en todas las Sedes.</t>
  </si>
  <si>
    <t>SA-PY2a.2</t>
  </si>
  <si>
    <t>Adecuaciones, mantenimientos y mejoras en infraestructura de todas las sedes.</t>
  </si>
  <si>
    <t>VIC.ADTIVA.
F. SALUD
F.INGENIERIA
FACECO
F.C.J.P.</t>
  </si>
  <si>
    <t>SA-PY2.b  Desarrollo, dotación y Mantenimiento de las Sedes.</t>
  </si>
  <si>
    <t>SA-PY2b.1</t>
  </si>
  <si>
    <t>Dotación de equipos, accesorios, reactivos e insumos para  laboratorios de todas las Sedes.</t>
  </si>
  <si>
    <t>VIC.ADTIVA.
F.INGENIERIA</t>
  </si>
  <si>
    <t>SA-PY2b.2</t>
  </si>
  <si>
    <t>Dotación de muebles y equipos de oficinas para todas las Sedes.</t>
  </si>
  <si>
    <t>VIC.ADTIVA.
F. SALUD 
FACECO
F.EDUCACIÓN
F.C.S.H.
F.C.J.P.</t>
  </si>
  <si>
    <t>SA-PY2b.3</t>
  </si>
  <si>
    <t>Adquisición bibliografía.</t>
  </si>
  <si>
    <t xml:space="preserve">
VIC.ADTIVA.
F. SALUD
F. INGENIERÍA
FACECO
F. EDUCACIÓN
F.C.S.H
F.C.J.P.
</t>
  </si>
  <si>
    <t>SA-PY2b.4</t>
  </si>
  <si>
    <t xml:space="preserve"> Mantenimiento de Equipos de Laboratorio,  Muebles, accesorios y equipos de Oficina de todas las sedes.</t>
  </si>
  <si>
    <t>VIC.ADTIVA.
FACECO
F.C.J.P.</t>
  </si>
  <si>
    <t>SA-PY2b.5</t>
  </si>
  <si>
    <t>Dotación de elementos de aseo y cafetería.</t>
  </si>
  <si>
    <t xml:space="preserve">
F. SALUD
F.EDUCACION
</t>
  </si>
  <si>
    <t>SA-PY2b.6</t>
  </si>
  <si>
    <t>Dotación, renovación de Software y licencias.</t>
  </si>
  <si>
    <t>F.EDUCACION
F. SALUD
F.C. EXACTAS</t>
  </si>
  <si>
    <t>SA-PY2b.7</t>
  </si>
  <si>
    <t>Contratación personal para mantenimiento CTIC.</t>
  </si>
  <si>
    <t>VIC.ADTIVA.
FACECO</t>
  </si>
  <si>
    <t>Proyecto SA-PY2c. Desarrollo Proyectos Institucionales</t>
  </si>
  <si>
    <t>SA-PY2c.1</t>
  </si>
  <si>
    <t xml:space="preserve">Implementación  plataforma LCMS en la Usco para aumentar la tasa de cobertura bruta en la educación superior en el Departamento del Huila”, </t>
  </si>
  <si>
    <t>520-2</t>
  </si>
  <si>
    <t>VIC.ADTIVA.</t>
  </si>
  <si>
    <t>SA-PY3.  Aseguramiento de los sistemas de Gestión de Calidad y Gestión Ambiental.</t>
  </si>
  <si>
    <t>SA-PY3.1</t>
  </si>
  <si>
    <t>Desarrollo de las actividades Gestión Ambiental y  vinculación personal del Proyecto.</t>
  </si>
  <si>
    <t>OFICINA PLANEACION</t>
  </si>
  <si>
    <t>SA-PY3.2</t>
  </si>
  <si>
    <t>Actualización y desarrollo del Sistema de Gestión de Calidad con el Plan de Desarrollo y vinculación personal del Proyecto.</t>
  </si>
  <si>
    <t>SA-PY3.3</t>
  </si>
  <si>
    <t>Afiliación y Auditoría de seguimiento de la Certificación ISO 9001:2008 NTCGP 1000:2009.</t>
  </si>
  <si>
    <t>SA-PY3.4</t>
  </si>
  <si>
    <t xml:space="preserve"> Gestión de la estructura academico-administrativa y financiera.</t>
  </si>
  <si>
    <t>SA-PY5.  Reestructuración Organizacional académica y administrativa.</t>
  </si>
  <si>
    <t>SA-PY5.1</t>
  </si>
  <si>
    <t>Elaboración de estudio de factibilidad ténico-financiero de la modernización académico administrativa.</t>
  </si>
  <si>
    <t>VIC. ADTIVA.</t>
  </si>
  <si>
    <t>SA-PY7. Formación y Capacitación al Personal Administrativo y Operativo.</t>
  </si>
  <si>
    <t>SA-PY7.1</t>
  </si>
  <si>
    <t>Ejecución Plan de Capacitación para el personal Administrativo y de Trabajadores Oficiales.</t>
  </si>
  <si>
    <t>VIC.ADTIVA.
F.INGENIERIA
F. EDUCACIÓN</t>
  </si>
  <si>
    <t>TOTAL SUBSISTEMA ADMINISTRATIVO</t>
  </si>
  <si>
    <t>TOTALES</t>
  </si>
  <si>
    <t>CONSTRUCCIONES</t>
  </si>
  <si>
    <t>ADQUISICION EQUIPOS</t>
  </si>
  <si>
    <t>CAPACITACION</t>
  </si>
  <si>
    <t>INVESTIGACIONES</t>
  </si>
  <si>
    <t>PLANEACION</t>
  </si>
  <si>
    <t>EXTENSION</t>
  </si>
  <si>
    <t>PROYECTOS INSTITUCIONALES-SISTEMA GENERAL DE REGALIAS</t>
  </si>
  <si>
    <t>TOTAL INVERSION</t>
  </si>
  <si>
    <t>TOTAL PLAN DE ACCION 2016</t>
  </si>
  <si>
    <t>EJECUCIÓN EN CDP</t>
  </si>
  <si>
    <t>$</t>
  </si>
  <si>
    <t>SALDOS POR EJECUTAR EN CDP</t>
  </si>
  <si>
    <t>EJECUCIÓN EN RP</t>
  </si>
  <si>
    <t xml:space="preserve">SALDOS POR EJECUTAR </t>
  </si>
  <si>
    <t xml:space="preserve">  ASIGNADO</t>
  </si>
  <si>
    <t xml:space="preserve">  EJECUTADO</t>
  </si>
  <si>
    <t xml:space="preserve">  % EJECUCIÓN</t>
  </si>
  <si>
    <t>S. FORMACIÓN</t>
  </si>
  <si>
    <t>S. INVESTIGACIÓN</t>
  </si>
  <si>
    <t>S. PROYECCIÓN SOCIAL</t>
  </si>
  <si>
    <t>S. BIENESTAR UNIVERSITARIO</t>
  </si>
  <si>
    <t>S. ADMINISTRATIVO</t>
  </si>
  <si>
    <t xml:space="preserve">            TOTAL</t>
  </si>
  <si>
    <t>CONSTRUCCIÓN</t>
  </si>
  <si>
    <t>DOTACIÓN</t>
  </si>
  <si>
    <t>CAPACITACIÓN</t>
  </si>
  <si>
    <t>INVESTIGACIÓN</t>
  </si>
  <si>
    <t>PLANEACIÓN</t>
  </si>
  <si>
    <t xml:space="preserve">EXTENSIÓN </t>
  </si>
  <si>
    <t>PROYECTOS INSTITUCIONALES</t>
  </si>
  <si>
    <t xml:space="preserve">         % EJECUCIÓN</t>
  </si>
  <si>
    <t>EJECUCION PLAN DE ACCIÓN POR SUBSISTEMAS A 28 DE FEBRERO DE 2017</t>
  </si>
  <si>
    <t>EJECUCION PLAN DE ACCIÓN POR RUBROS PRESUPUESTALES A 28 DE FEBRERO DE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</si>
</sst>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#,##0\ ;[Red]\-#,##0\ "/>
    <numFmt numFmtId="165" formatCode="&quot;$ &quot;#,##0"/>
    <numFmt numFmtId="166" formatCode="_-* #,##0.00\ [$€]_-;\-* #,##0.00\ [$€]_-;_-* &quot;-&quot;??\ [$€]_-;_-@_-"/>
    <numFmt numFmtId="167" formatCode="#,##0_ ;[Red]\-#,##0\ "/>
    <numFmt numFmtId="168" formatCode="_ * #,##0.00_ ;_ * \-#,##0.00_ ;_ * &quot;-&quot;??_ ;_ @_ "/>
  </numFmts>
  <fonts count="3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3.5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3.5"/>
      <color rgb="FFFF0000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name val="Calibri"/>
      <family val="2"/>
      <scheme val="minor"/>
    </font>
    <font>
      <sz val="9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10"/>
      <name val="Calibri"/>
      <family val="2"/>
      <scheme val="minor"/>
    </font>
    <font>
      <b/>
      <sz val="11"/>
      <name val="Arial"/>
      <family val="2"/>
    </font>
    <font>
      <b/>
      <sz val="10"/>
      <name val="Arial"/>
      <family val="2"/>
    </font>
    <font>
      <sz val="8"/>
      <name val="Calibri"/>
      <family val="2"/>
      <scheme val="minor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b/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indexed="8"/>
      <name val="Arial"/>
      <family val="2"/>
      <charset val="1"/>
    </font>
    <font>
      <sz val="11"/>
      <name val="Arial"/>
      <family val="2"/>
    </font>
    <font>
      <sz val="9"/>
      <color indexed="81"/>
      <name val="Tahoma"/>
      <charset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2"/>
      <color theme="1"/>
      <name val="Tahoma"/>
      <family val="2"/>
    </font>
    <font>
      <sz val="11"/>
      <color rgb="FF000000"/>
      <name val="Calibri"/>
      <family val="2"/>
      <charset val="1"/>
    </font>
    <font>
      <sz val="10"/>
      <name val="Arial"/>
      <family val="2"/>
      <charset val="1"/>
    </font>
  </fonts>
  <fills count="8">
    <fill>
      <patternFill patternType="none"/>
    </fill>
    <fill>
      <patternFill patternType="gray125"/>
    </fill>
    <fill>
      <patternFill patternType="solid">
        <fgColor theme="8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14">
    <xf numFmtId="0" fontId="0" fillId="0" borderId="0"/>
    <xf numFmtId="0" fontId="27" fillId="2" borderId="0" applyNumberFormat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28" fillId="0" borderId="0"/>
    <xf numFmtId="0" fontId="29" fillId="0" borderId="0"/>
  </cellStyleXfs>
  <cellXfs count="247">
    <xf numFmtId="0" fontId="0" fillId="0" borderId="0" xfId="0"/>
    <xf numFmtId="0" fontId="5" fillId="3" borderId="2" xfId="0" applyFont="1" applyFill="1" applyBorder="1" applyAlignment="1">
      <alignment vertical="center" wrapText="1"/>
    </xf>
    <xf numFmtId="0" fontId="5" fillId="3" borderId="2" xfId="0" applyFont="1" applyFill="1" applyBorder="1" applyAlignment="1">
      <alignment wrapText="1"/>
    </xf>
    <xf numFmtId="0" fontId="0" fillId="3" borderId="6" xfId="0" applyFill="1" applyBorder="1" applyAlignment="1">
      <alignment wrapText="1"/>
    </xf>
    <xf numFmtId="0" fontId="5" fillId="3" borderId="1" xfId="0" applyFont="1" applyFill="1" applyBorder="1" applyAlignment="1">
      <alignment vertical="center" wrapText="1"/>
    </xf>
    <xf numFmtId="0" fontId="0" fillId="3" borderId="1" xfId="0" applyFill="1" applyBorder="1" applyAlignment="1">
      <alignment wrapText="1"/>
    </xf>
    <xf numFmtId="0" fontId="0" fillId="6" borderId="1" xfId="0" applyFill="1" applyBorder="1" applyAlignment="1">
      <alignment vertical="center" wrapText="1"/>
    </xf>
    <xf numFmtId="0" fontId="5" fillId="3" borderId="3" xfId="0" applyFont="1" applyFill="1" applyBorder="1" applyAlignment="1">
      <alignment vertical="center" wrapText="1"/>
    </xf>
    <xf numFmtId="0" fontId="5" fillId="5" borderId="1" xfId="0" applyFont="1" applyFill="1" applyBorder="1" applyAlignment="1">
      <alignment vertical="center" wrapText="1"/>
    </xf>
    <xf numFmtId="0" fontId="0" fillId="5" borderId="9" xfId="0" applyFill="1" applyBorder="1" applyAlignment="1">
      <alignment vertical="center" wrapText="1"/>
    </xf>
    <xf numFmtId="0" fontId="0" fillId="3" borderId="3" xfId="0" applyFill="1" applyBorder="1" applyAlignment="1">
      <alignment wrapText="1"/>
    </xf>
    <xf numFmtId="0" fontId="7" fillId="4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 wrapText="1"/>
    </xf>
    <xf numFmtId="0" fontId="7" fillId="0" borderId="0" xfId="0" applyFont="1"/>
    <xf numFmtId="0" fontId="0" fillId="0" borderId="7" xfId="0" applyBorder="1" applyAlignment="1">
      <alignment vertical="center" textRotation="255"/>
    </xf>
    <xf numFmtId="0" fontId="8" fillId="0" borderId="1" xfId="0" applyFont="1" applyBorder="1" applyAlignment="1">
      <alignment horizontal="center" vertical="center" wrapText="1"/>
    </xf>
    <xf numFmtId="0" fontId="10" fillId="0" borderId="1" xfId="0" applyFont="1" applyFill="1" applyBorder="1" applyAlignment="1">
      <alignment vertical="center" wrapText="1"/>
    </xf>
    <xf numFmtId="0" fontId="10" fillId="0" borderId="1" xfId="0" applyFont="1" applyFill="1" applyBorder="1" applyAlignment="1">
      <alignment horizontal="center" vertical="center" wrapText="1"/>
    </xf>
    <xf numFmtId="3" fontId="11" fillId="0" borderId="1" xfId="0" applyNumberFormat="1" applyFont="1" applyFill="1" applyBorder="1" applyAlignment="1">
      <alignment horizontal="center" vertical="center" wrapText="1"/>
    </xf>
    <xf numFmtId="3" fontId="12" fillId="3" borderId="1" xfId="0" applyNumberFormat="1" applyFont="1" applyFill="1" applyBorder="1" applyAlignment="1">
      <alignment horizontal="right" vertical="center" wrapText="1"/>
    </xf>
    <xf numFmtId="10" fontId="13" fillId="0" borderId="1" xfId="0" applyNumberFormat="1" applyFont="1" applyBorder="1" applyAlignment="1">
      <alignment horizontal="center" vertical="center"/>
    </xf>
    <xf numFmtId="3" fontId="14" fillId="0" borderId="10" xfId="0" applyNumberFormat="1" applyFont="1" applyFill="1" applyBorder="1" applyAlignment="1">
      <alignment horizontal="right" vertical="center" wrapText="1"/>
    </xf>
    <xf numFmtId="3" fontId="14" fillId="0" borderId="1" xfId="0" applyNumberFormat="1" applyFont="1" applyFill="1" applyBorder="1" applyAlignment="1">
      <alignment horizontal="right" vertical="center" wrapText="1"/>
    </xf>
    <xf numFmtId="3" fontId="0" fillId="0" borderId="0" xfId="0" applyNumberFormat="1" applyAlignment="1">
      <alignment vertical="center"/>
    </xf>
    <xf numFmtId="0" fontId="0" fillId="0" borderId="12" xfId="0" applyBorder="1" applyAlignment="1">
      <alignment vertical="center" textRotation="255"/>
    </xf>
    <xf numFmtId="0" fontId="10" fillId="0" borderId="7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left" vertical="top" wrapText="1"/>
    </xf>
    <xf numFmtId="0" fontId="14" fillId="0" borderId="1" xfId="0" applyFont="1" applyBorder="1" applyAlignment="1">
      <alignment horizontal="center" vertical="center" wrapText="1"/>
    </xf>
    <xf numFmtId="3" fontId="14" fillId="3" borderId="1" xfId="0" applyNumberFormat="1" applyFont="1" applyFill="1" applyBorder="1" applyAlignment="1">
      <alignment horizontal="right" vertical="center" wrapText="1"/>
    </xf>
    <xf numFmtId="0" fontId="0" fillId="0" borderId="7" xfId="0" applyFont="1" applyBorder="1" applyAlignment="1">
      <alignment horizontal="left" vertical="top" wrapText="1"/>
    </xf>
    <xf numFmtId="0" fontId="0" fillId="0" borderId="11" xfId="0" applyBorder="1" applyAlignment="1">
      <alignment vertical="center" textRotation="255"/>
    </xf>
    <xf numFmtId="0" fontId="0" fillId="0" borderId="13" xfId="0" applyFont="1" applyBorder="1" applyAlignment="1">
      <alignment horizontal="left" vertical="top" wrapText="1"/>
    </xf>
    <xf numFmtId="0" fontId="10" fillId="0" borderId="14" xfId="0" applyFont="1" applyFill="1" applyBorder="1" applyAlignment="1">
      <alignment vertical="center" wrapText="1"/>
    </xf>
    <xf numFmtId="3" fontId="12" fillId="3" borderId="7" xfId="0" applyNumberFormat="1" applyFont="1" applyFill="1" applyBorder="1" applyAlignment="1">
      <alignment horizontal="right" vertical="center" wrapText="1"/>
    </xf>
    <xf numFmtId="0" fontId="0" fillId="7" borderId="1" xfId="0" applyFill="1" applyBorder="1" applyAlignment="1">
      <alignment textRotation="255"/>
    </xf>
    <xf numFmtId="3" fontId="11" fillId="7" borderId="18" xfId="0" applyNumberFormat="1" applyFont="1" applyFill="1" applyBorder="1" applyAlignment="1">
      <alignment horizontal="center" vertical="center" wrapText="1"/>
    </xf>
    <xf numFmtId="3" fontId="16" fillId="7" borderId="18" xfId="0" applyNumberFormat="1" applyFont="1" applyFill="1" applyBorder="1" applyAlignment="1">
      <alignment vertical="center" wrapText="1"/>
    </xf>
    <xf numFmtId="10" fontId="13" fillId="7" borderId="18" xfId="0" applyNumberFormat="1" applyFont="1" applyFill="1" applyBorder="1" applyAlignment="1">
      <alignment horizontal="center" vertical="center"/>
    </xf>
    <xf numFmtId="3" fontId="10" fillId="7" borderId="18" xfId="0" applyNumberFormat="1" applyFont="1" applyFill="1" applyBorder="1" applyAlignment="1">
      <alignment vertical="center" wrapText="1"/>
    </xf>
    <xf numFmtId="10" fontId="13" fillId="7" borderId="1" xfId="0" applyNumberFormat="1" applyFont="1" applyFill="1" applyBorder="1" applyAlignment="1">
      <alignment horizontal="center" vertical="center"/>
    </xf>
    <xf numFmtId="0" fontId="0" fillId="3" borderId="0" xfId="0" applyFill="1"/>
    <xf numFmtId="3" fontId="11" fillId="0" borderId="11" xfId="0" applyNumberFormat="1" applyFont="1" applyFill="1" applyBorder="1" applyAlignment="1">
      <alignment horizontal="center" vertical="center" wrapText="1"/>
    </xf>
    <xf numFmtId="3" fontId="12" fillId="3" borderId="11" xfId="0" applyNumberFormat="1" applyFont="1" applyFill="1" applyBorder="1" applyAlignment="1">
      <alignment horizontal="right" vertical="center" wrapText="1"/>
    </xf>
    <xf numFmtId="3" fontId="14" fillId="3" borderId="11" xfId="0" applyNumberFormat="1" applyFont="1" applyFill="1" applyBorder="1" applyAlignment="1">
      <alignment horizontal="right" vertical="center" wrapText="1"/>
    </xf>
    <xf numFmtId="3" fontId="14" fillId="0" borderId="11" xfId="0" applyNumberFormat="1" applyFont="1" applyFill="1" applyBorder="1" applyAlignment="1">
      <alignment horizontal="right" vertical="center" wrapText="1"/>
    </xf>
    <xf numFmtId="10" fontId="13" fillId="0" borderId="11" xfId="0" applyNumberFormat="1" applyFont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vertical="center" wrapText="1"/>
    </xf>
    <xf numFmtId="0" fontId="10" fillId="3" borderId="1" xfId="0" applyFont="1" applyFill="1" applyBorder="1" applyAlignment="1">
      <alignment horizontal="center" vertical="center" wrapText="1"/>
    </xf>
    <xf numFmtId="3" fontId="11" fillId="3" borderId="1" xfId="0" applyNumberFormat="1" applyFont="1" applyFill="1" applyBorder="1" applyAlignment="1">
      <alignment horizontal="center" vertical="center" wrapText="1"/>
    </xf>
    <xf numFmtId="0" fontId="10" fillId="0" borderId="12" xfId="0" applyFont="1" applyFill="1" applyBorder="1" applyAlignment="1">
      <alignment horizontal="left" vertical="top" wrapText="1"/>
    </xf>
    <xf numFmtId="3" fontId="0" fillId="3" borderId="0" xfId="0" applyNumberFormat="1" applyFill="1" applyAlignment="1">
      <alignment vertical="center"/>
    </xf>
    <xf numFmtId="3" fontId="0" fillId="0" borderId="0" xfId="0" applyNumberFormat="1"/>
    <xf numFmtId="3" fontId="12" fillId="0" borderId="1" xfId="0" applyNumberFormat="1" applyFont="1" applyFill="1" applyBorder="1" applyAlignment="1">
      <alignment horizontal="right" vertical="center" wrapText="1"/>
    </xf>
    <xf numFmtId="0" fontId="0" fillId="7" borderId="1" xfId="0" applyFill="1" applyBorder="1" applyAlignment="1"/>
    <xf numFmtId="3" fontId="11" fillId="7" borderId="1" xfId="0" applyNumberFormat="1" applyFont="1" applyFill="1" applyBorder="1" applyAlignment="1">
      <alignment horizontal="center" vertical="center" wrapText="1"/>
    </xf>
    <xf numFmtId="3" fontId="16" fillId="7" borderId="18" xfId="0" applyNumberFormat="1" applyFont="1" applyFill="1" applyBorder="1" applyAlignment="1">
      <alignment horizontal="right" vertical="center" wrapText="1"/>
    </xf>
    <xf numFmtId="3" fontId="17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vertical="top" wrapText="1"/>
    </xf>
    <xf numFmtId="3" fontId="14" fillId="3" borderId="1" xfId="0" applyNumberFormat="1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left" vertical="top" wrapText="1"/>
    </xf>
    <xf numFmtId="0" fontId="10" fillId="0" borderId="7" xfId="0" applyFont="1" applyFill="1" applyBorder="1" applyAlignment="1">
      <alignment horizontal="left" vertical="center" wrapText="1"/>
    </xf>
    <xf numFmtId="3" fontId="11" fillId="0" borderId="7" xfId="0" applyNumberFormat="1" applyFont="1" applyFill="1" applyBorder="1" applyAlignment="1">
      <alignment horizontal="center" vertical="center" wrapText="1"/>
    </xf>
    <xf numFmtId="0" fontId="14" fillId="0" borderId="7" xfId="0" applyFont="1" applyFill="1" applyBorder="1" applyAlignment="1">
      <alignment horizontal="center" vertical="center" wrapText="1"/>
    </xf>
    <xf numFmtId="10" fontId="13" fillId="0" borderId="1" xfId="0" applyNumberFormat="1" applyFont="1" applyFill="1" applyBorder="1" applyAlignment="1">
      <alignment horizontal="center" vertical="center"/>
    </xf>
    <xf numFmtId="0" fontId="0" fillId="0" borderId="0" xfId="0" applyFill="1"/>
    <xf numFmtId="3" fontId="12" fillId="0" borderId="11" xfId="0" applyNumberFormat="1" applyFont="1" applyFill="1" applyBorder="1" applyAlignment="1">
      <alignment horizontal="right" vertical="center" wrapText="1"/>
    </xf>
    <xf numFmtId="0" fontId="14" fillId="3" borderId="1" xfId="0" applyFont="1" applyFill="1" applyBorder="1" applyAlignment="1">
      <alignment horizontal="center" vertical="center" wrapText="1"/>
    </xf>
    <xf numFmtId="3" fontId="14" fillId="3" borderId="7" xfId="0" applyNumberFormat="1" applyFont="1" applyFill="1" applyBorder="1" applyAlignment="1">
      <alignment horizontal="right" vertical="center" wrapText="1"/>
    </xf>
    <xf numFmtId="3" fontId="14" fillId="3" borderId="12" xfId="0" applyNumberFormat="1" applyFont="1" applyFill="1" applyBorder="1" applyAlignment="1">
      <alignment horizontal="right" vertical="center" wrapText="1"/>
    </xf>
    <xf numFmtId="3" fontId="14" fillId="0" borderId="7" xfId="0" applyNumberFormat="1" applyFont="1" applyFill="1" applyBorder="1" applyAlignment="1">
      <alignment horizontal="right" vertical="center" wrapText="1"/>
    </xf>
    <xf numFmtId="0" fontId="0" fillId="7" borderId="1" xfId="0" applyFill="1" applyBorder="1"/>
    <xf numFmtId="3" fontId="11" fillId="0" borderId="1" xfId="0" applyNumberFormat="1" applyFont="1" applyFill="1" applyBorder="1" applyAlignment="1">
      <alignment horizontal="center" vertical="top" wrapText="1"/>
    </xf>
    <xf numFmtId="0" fontId="8" fillId="3" borderId="7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top" wrapText="1"/>
    </xf>
    <xf numFmtId="0" fontId="11" fillId="0" borderId="1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vertical="center" wrapText="1"/>
    </xf>
    <xf numFmtId="0" fontId="0" fillId="0" borderId="12" xfId="0" applyBorder="1" applyAlignment="1">
      <alignment horizontal="center" vertical="center" textRotation="255"/>
    </xf>
    <xf numFmtId="0" fontId="0" fillId="7" borderId="18" xfId="0" applyFill="1" applyBorder="1"/>
    <xf numFmtId="0" fontId="8" fillId="7" borderId="16" xfId="0" applyFont="1" applyFill="1" applyBorder="1" applyAlignment="1">
      <alignment horizontal="center" vertical="center" wrapText="1"/>
    </xf>
    <xf numFmtId="0" fontId="8" fillId="7" borderId="17" xfId="0" applyFont="1" applyFill="1" applyBorder="1" applyAlignment="1">
      <alignment horizontal="center" vertical="center" wrapText="1"/>
    </xf>
    <xf numFmtId="3" fontId="0" fillId="3" borderId="0" xfId="0" applyNumberFormat="1" applyFill="1"/>
    <xf numFmtId="0" fontId="8" fillId="3" borderId="4" xfId="0" applyFont="1" applyFill="1" applyBorder="1" applyAlignment="1">
      <alignment horizontal="center" vertical="center" wrapText="1"/>
    </xf>
    <xf numFmtId="3" fontId="21" fillId="3" borderId="4" xfId="0" applyNumberFormat="1" applyFont="1" applyFill="1" applyBorder="1" applyAlignment="1">
      <alignment horizontal="right" vertical="center" wrapText="1"/>
    </xf>
    <xf numFmtId="3" fontId="21" fillId="3" borderId="11" xfId="0" applyNumberFormat="1" applyFont="1" applyFill="1" applyBorder="1" applyAlignment="1">
      <alignment horizontal="right" vertical="center" wrapText="1"/>
    </xf>
    <xf numFmtId="3" fontId="14" fillId="3" borderId="4" xfId="0" applyNumberFormat="1" applyFont="1" applyFill="1" applyBorder="1" applyAlignment="1">
      <alignment horizontal="right" vertical="center" wrapText="1"/>
    </xf>
    <xf numFmtId="10" fontId="0" fillId="0" borderId="11" xfId="0" applyNumberFormat="1" applyBorder="1" applyAlignment="1">
      <alignment horizontal="center" vertical="center"/>
    </xf>
    <xf numFmtId="3" fontId="14" fillId="0" borderId="20" xfId="0" applyNumberFormat="1" applyFont="1" applyFill="1" applyBorder="1" applyAlignment="1">
      <alignment horizontal="right" vertical="center" wrapText="1"/>
    </xf>
    <xf numFmtId="3" fontId="0" fillId="0" borderId="11" xfId="0" applyNumberFormat="1" applyBorder="1" applyAlignment="1">
      <alignment horizontal="right" vertical="center"/>
    </xf>
    <xf numFmtId="10" fontId="0" fillId="0" borderId="1" xfId="0" applyNumberFormat="1" applyBorder="1" applyAlignment="1">
      <alignment horizontal="center" vertical="center"/>
    </xf>
    <xf numFmtId="10" fontId="10" fillId="0" borderId="1" xfId="0" applyNumberFormat="1" applyFont="1" applyBorder="1" applyAlignment="1">
      <alignment horizontal="center" vertical="center"/>
    </xf>
    <xf numFmtId="0" fontId="8" fillId="3" borderId="9" xfId="0" applyFont="1" applyFill="1" applyBorder="1" applyAlignment="1">
      <alignment vertical="center" wrapText="1"/>
    </xf>
    <xf numFmtId="0" fontId="0" fillId="3" borderId="9" xfId="0" applyFill="1" applyBorder="1"/>
    <xf numFmtId="3" fontId="10" fillId="0" borderId="9" xfId="0" applyNumberFormat="1" applyFont="1" applyFill="1" applyBorder="1"/>
    <xf numFmtId="3" fontId="10" fillId="0" borderId="1" xfId="0" applyNumberFormat="1" applyFont="1" applyFill="1" applyBorder="1"/>
    <xf numFmtId="3" fontId="8" fillId="3" borderId="9" xfId="0" applyNumberFormat="1" applyFont="1" applyFill="1" applyBorder="1" applyAlignment="1">
      <alignment horizontal="right" vertical="center" wrapText="1"/>
    </xf>
    <xf numFmtId="0" fontId="0" fillId="0" borderId="1" xfId="0" applyBorder="1" applyAlignment="1">
      <alignment horizontal="center" vertical="center"/>
    </xf>
    <xf numFmtId="0" fontId="0" fillId="0" borderId="9" xfId="0" applyFill="1" applyBorder="1"/>
    <xf numFmtId="164" fontId="8" fillId="3" borderId="9" xfId="0" applyNumberFormat="1" applyFont="1" applyFill="1" applyBorder="1" applyAlignment="1">
      <alignment horizontal="right" vertical="center" wrapText="1"/>
    </xf>
    <xf numFmtId="0" fontId="10" fillId="0" borderId="8" xfId="0" applyFont="1" applyFill="1" applyBorder="1"/>
    <xf numFmtId="0" fontId="10" fillId="0" borderId="9" xfId="0" applyFont="1" applyFill="1" applyBorder="1"/>
    <xf numFmtId="0" fontId="0" fillId="0" borderId="1" xfId="0" applyFill="1" applyBorder="1"/>
    <xf numFmtId="3" fontId="8" fillId="0" borderId="1" xfId="0" applyNumberFormat="1" applyFont="1" applyBorder="1" applyAlignment="1">
      <alignment horizontal="right" wrapText="1"/>
    </xf>
    <xf numFmtId="0" fontId="8" fillId="0" borderId="1" xfId="0" applyFont="1" applyBorder="1" applyAlignment="1">
      <alignment horizontal="right" vertical="center" wrapText="1"/>
    </xf>
    <xf numFmtId="3" fontId="8" fillId="0" borderId="1" xfId="0" applyNumberFormat="1" applyFont="1" applyBorder="1" applyAlignment="1">
      <alignment vertical="center" wrapText="1"/>
    </xf>
    <xf numFmtId="3" fontId="14" fillId="0" borderId="1" xfId="0" applyNumberFormat="1" applyFont="1" applyBorder="1" applyAlignment="1">
      <alignment vertical="center" wrapText="1"/>
    </xf>
    <xf numFmtId="3" fontId="8" fillId="0" borderId="8" xfId="0" applyNumberFormat="1" applyFont="1" applyBorder="1" applyAlignment="1">
      <alignment vertical="center" wrapText="1"/>
    </xf>
    <xf numFmtId="10" fontId="0" fillId="3" borderId="1" xfId="0" applyNumberFormat="1" applyFill="1" applyBorder="1" applyAlignment="1">
      <alignment horizontal="center" vertical="center"/>
    </xf>
    <xf numFmtId="164" fontId="14" fillId="0" borderId="1" xfId="0" applyNumberFormat="1" applyFont="1" applyBorder="1" applyAlignment="1">
      <alignment vertical="center" wrapText="1"/>
    </xf>
    <xf numFmtId="164" fontId="14" fillId="0" borderId="8" xfId="0" applyNumberFormat="1" applyFont="1" applyBorder="1" applyAlignment="1">
      <alignment vertical="center" wrapText="1"/>
    </xf>
    <xf numFmtId="10" fontId="10" fillId="3" borderId="1" xfId="0" applyNumberFormat="1" applyFont="1" applyFill="1" applyBorder="1" applyAlignment="1">
      <alignment horizontal="center" vertical="center"/>
    </xf>
    <xf numFmtId="3" fontId="14" fillId="0" borderId="8" xfId="0" applyNumberFormat="1" applyFont="1" applyBorder="1" applyAlignment="1">
      <alignment vertical="center" wrapText="1"/>
    </xf>
    <xf numFmtId="164" fontId="8" fillId="0" borderId="1" xfId="0" applyNumberFormat="1" applyFont="1" applyBorder="1" applyAlignment="1">
      <alignment vertical="center" wrapText="1"/>
    </xf>
    <xf numFmtId="0" fontId="8" fillId="0" borderId="1" xfId="0" applyFont="1" applyBorder="1" applyAlignment="1">
      <alignment horizontal="right" wrapText="1"/>
    </xf>
    <xf numFmtId="0" fontId="8" fillId="0" borderId="1" xfId="0" applyFont="1" applyBorder="1" applyAlignment="1">
      <alignment horizontal="right"/>
    </xf>
    <xf numFmtId="0" fontId="8" fillId="3" borderId="1" xfId="0" applyFont="1" applyFill="1" applyBorder="1" applyAlignment="1">
      <alignment horizontal="right" vertical="center" wrapText="1"/>
    </xf>
    <xf numFmtId="0" fontId="0" fillId="0" borderId="1" xfId="0" applyBorder="1"/>
    <xf numFmtId="3" fontId="0" fillId="0" borderId="1" xfId="0" applyNumberFormat="1" applyBorder="1"/>
    <xf numFmtId="3" fontId="14" fillId="0" borderId="1" xfId="0" applyNumberFormat="1" applyFont="1" applyBorder="1"/>
    <xf numFmtId="3" fontId="8" fillId="0" borderId="1" xfId="0" applyNumberFormat="1" applyFont="1" applyBorder="1"/>
    <xf numFmtId="0" fontId="0" fillId="0" borderId="1" xfId="0" applyBorder="1" applyAlignment="1">
      <alignment horizontal="center"/>
    </xf>
    <xf numFmtId="0" fontId="0" fillId="0" borderId="18" xfId="0" applyBorder="1"/>
    <xf numFmtId="3" fontId="0" fillId="0" borderId="18" xfId="0" applyNumberFormat="1" applyBorder="1"/>
    <xf numFmtId="3" fontId="14" fillId="0" borderId="18" xfId="0" applyNumberFormat="1" applyFont="1" applyBorder="1"/>
    <xf numFmtId="3" fontId="14" fillId="3" borderId="18" xfId="0" applyNumberFormat="1" applyFont="1" applyFill="1" applyBorder="1"/>
    <xf numFmtId="10" fontId="0" fillId="3" borderId="18" xfId="0" applyNumberFormat="1" applyFill="1" applyBorder="1" applyAlignment="1">
      <alignment horizontal="center" vertical="center"/>
    </xf>
    <xf numFmtId="3" fontId="14" fillId="0" borderId="17" xfId="0" applyNumberFormat="1" applyFont="1" applyBorder="1"/>
    <xf numFmtId="3" fontId="14" fillId="0" borderId="17" xfId="0" applyNumberFormat="1" applyFont="1" applyFill="1" applyBorder="1" applyAlignment="1">
      <alignment horizontal="right" vertical="center" wrapText="1"/>
    </xf>
    <xf numFmtId="10" fontId="10" fillId="3" borderId="18" xfId="0" applyNumberFormat="1" applyFont="1" applyFill="1" applyBorder="1" applyAlignment="1">
      <alignment horizontal="center" vertical="center"/>
    </xf>
    <xf numFmtId="3" fontId="14" fillId="0" borderId="18" xfId="0" applyNumberFormat="1" applyFont="1" applyFill="1" applyBorder="1" applyAlignment="1">
      <alignment horizontal="right" vertical="center" wrapText="1"/>
    </xf>
    <xf numFmtId="3" fontId="14" fillId="0" borderId="15" xfId="0" applyNumberFormat="1" applyFont="1" applyBorder="1"/>
    <xf numFmtId="10" fontId="13" fillId="0" borderId="18" xfId="0" applyNumberFormat="1" applyFont="1" applyBorder="1" applyAlignment="1">
      <alignment horizontal="center" vertical="center"/>
    </xf>
    <xf numFmtId="3" fontId="8" fillId="0" borderId="18" xfId="0" applyNumberFormat="1" applyFont="1" applyBorder="1"/>
    <xf numFmtId="0" fontId="0" fillId="0" borderId="0" xfId="0" applyBorder="1"/>
    <xf numFmtId="165" fontId="22" fillId="0" borderId="0" xfId="0" applyNumberFormat="1" applyFont="1" applyFill="1" applyBorder="1" applyAlignment="1">
      <alignment horizontal="right" vertical="center"/>
    </xf>
    <xf numFmtId="3" fontId="1" fillId="0" borderId="0" xfId="0" applyNumberFormat="1" applyFont="1" applyBorder="1"/>
    <xf numFmtId="3" fontId="14" fillId="0" borderId="0" xfId="0" applyNumberFormat="1" applyFont="1" applyBorder="1"/>
    <xf numFmtId="0" fontId="23" fillId="0" borderId="0" xfId="0" applyFont="1" applyFill="1" applyBorder="1"/>
    <xf numFmtId="0" fontId="23" fillId="0" borderId="0" xfId="0" applyFont="1" applyBorder="1"/>
    <xf numFmtId="10" fontId="10" fillId="0" borderId="18" xfId="0" applyNumberFormat="1" applyFont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 wrapText="1"/>
    </xf>
    <xf numFmtId="0" fontId="5" fillId="6" borderId="1" xfId="0" applyFont="1" applyFill="1" applyBorder="1" applyAlignment="1">
      <alignment horizontal="center" vertical="center"/>
    </xf>
    <xf numFmtId="0" fontId="2" fillId="0" borderId="0" xfId="0" applyFont="1" applyBorder="1"/>
    <xf numFmtId="0" fontId="10" fillId="3" borderId="0" xfId="0" applyFont="1" applyFill="1" applyBorder="1" applyAlignment="1">
      <alignment vertical="center"/>
    </xf>
    <xf numFmtId="0" fontId="10" fillId="3" borderId="0" xfId="0" applyFont="1" applyFill="1" applyBorder="1" applyAlignment="1">
      <alignment vertical="center" wrapText="1"/>
    </xf>
    <xf numFmtId="0" fontId="10" fillId="3" borderId="0" xfId="0" applyFont="1" applyFill="1" applyBorder="1"/>
    <xf numFmtId="3" fontId="10" fillId="3" borderId="0" xfId="0" applyNumberFormat="1" applyFont="1" applyFill="1" applyBorder="1" applyAlignment="1">
      <alignment vertical="center" wrapText="1"/>
    </xf>
    <xf numFmtId="3" fontId="10" fillId="3" borderId="0" xfId="0" applyNumberFormat="1" applyFont="1" applyFill="1" applyBorder="1"/>
    <xf numFmtId="10" fontId="10" fillId="3" borderId="0" xfId="0" applyNumberFormat="1" applyFont="1" applyFill="1" applyBorder="1" applyAlignment="1">
      <alignment horizontal="center"/>
    </xf>
    <xf numFmtId="0" fontId="10" fillId="0" borderId="0" xfId="0" applyFont="1" applyBorder="1"/>
    <xf numFmtId="3" fontId="10" fillId="0" borderId="0" xfId="0" applyNumberFormat="1" applyFont="1" applyBorder="1"/>
    <xf numFmtId="0" fontId="10" fillId="0" borderId="0" xfId="0" applyFont="1" applyFill="1" applyBorder="1"/>
    <xf numFmtId="3" fontId="10" fillId="0" borderId="0" xfId="0" applyNumberFormat="1" applyFont="1" applyFill="1" applyBorder="1"/>
    <xf numFmtId="3" fontId="10" fillId="0" borderId="0" xfId="0" applyNumberFormat="1" applyFont="1" applyBorder="1" applyAlignment="1">
      <alignment vertical="center"/>
    </xf>
    <xf numFmtId="10" fontId="10" fillId="3" borderId="0" xfId="0" applyNumberFormat="1" applyFont="1" applyFill="1" applyBorder="1" applyAlignment="1">
      <alignment horizontal="center" vertical="center"/>
    </xf>
    <xf numFmtId="0" fontId="15" fillId="7" borderId="8" xfId="0" applyFont="1" applyFill="1" applyBorder="1" applyAlignment="1">
      <alignment horizontal="left" vertical="center" wrapText="1"/>
    </xf>
    <xf numFmtId="0" fontId="11" fillId="0" borderId="0" xfId="0" applyFont="1"/>
    <xf numFmtId="0" fontId="10" fillId="0" borderId="0" xfId="0" applyFont="1"/>
    <xf numFmtId="0" fontId="10" fillId="3" borderId="0" xfId="0" applyFont="1" applyFill="1"/>
    <xf numFmtId="0" fontId="10" fillId="0" borderId="0" xfId="0" applyFont="1" applyFill="1"/>
    <xf numFmtId="10" fontId="10" fillId="0" borderId="0" xfId="0" applyNumberFormat="1" applyFont="1" applyBorder="1"/>
    <xf numFmtId="3" fontId="10" fillId="0" borderId="0" xfId="0" applyNumberFormat="1" applyFont="1" applyBorder="1" applyAlignment="1">
      <alignment horizontal="right"/>
    </xf>
    <xf numFmtId="10" fontId="10" fillId="3" borderId="0" xfId="0" applyNumberFormat="1" applyFont="1" applyFill="1" applyBorder="1" applyAlignment="1">
      <alignment horizontal="right" vertical="center"/>
    </xf>
    <xf numFmtId="0" fontId="18" fillId="0" borderId="0" xfId="0" applyFont="1"/>
    <xf numFmtId="3" fontId="18" fillId="0" borderId="0" xfId="0" applyNumberFormat="1" applyFont="1"/>
    <xf numFmtId="0" fontId="0" fillId="0" borderId="12" xfId="0" applyBorder="1" applyAlignment="1">
      <alignment horizontal="center" vertical="center" textRotation="255"/>
    </xf>
    <xf numFmtId="0" fontId="0" fillId="0" borderId="11" xfId="0" applyBorder="1" applyAlignment="1">
      <alignment horizontal="center" vertical="center" textRotation="255"/>
    </xf>
    <xf numFmtId="0" fontId="10" fillId="0" borderId="7" xfId="0" applyFont="1" applyFill="1" applyBorder="1" applyAlignment="1">
      <alignment horizontal="left" vertical="top" wrapText="1"/>
    </xf>
    <xf numFmtId="0" fontId="10" fillId="0" borderId="12" xfId="0" applyFont="1" applyFill="1" applyBorder="1" applyAlignment="1">
      <alignment horizontal="left" vertical="top" wrapText="1"/>
    </xf>
    <xf numFmtId="0" fontId="10" fillId="0" borderId="11" xfId="0" applyFont="1" applyFill="1" applyBorder="1" applyAlignment="1">
      <alignment horizontal="left" vertical="top" wrapText="1"/>
    </xf>
    <xf numFmtId="0" fontId="20" fillId="7" borderId="15" xfId="0" applyFont="1" applyFill="1" applyBorder="1" applyAlignment="1">
      <alignment horizontal="center" vertical="center" wrapText="1"/>
    </xf>
    <xf numFmtId="0" fontId="20" fillId="7" borderId="16" xfId="0" applyFont="1" applyFill="1" applyBorder="1" applyAlignment="1">
      <alignment horizontal="center" vertical="center" wrapText="1"/>
    </xf>
    <xf numFmtId="0" fontId="20" fillId="7" borderId="17" xfId="0" applyFont="1" applyFill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0" fillId="0" borderId="8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3" borderId="1" xfId="0" applyFill="1" applyBorder="1" applyAlignment="1">
      <alignment horizontal="center" vertical="center" textRotation="255"/>
    </xf>
    <xf numFmtId="0" fontId="19" fillId="7" borderId="15" xfId="0" applyFont="1" applyFill="1" applyBorder="1" applyAlignment="1">
      <alignment horizontal="center" vertical="center" wrapText="1"/>
    </xf>
    <xf numFmtId="0" fontId="19" fillId="7" borderId="16" xfId="0" applyFont="1" applyFill="1" applyBorder="1" applyAlignment="1">
      <alignment horizontal="center" vertical="center" wrapText="1"/>
    </xf>
    <xf numFmtId="0" fontId="19" fillId="7" borderId="17" xfId="0" applyFont="1" applyFill="1" applyBorder="1" applyAlignment="1">
      <alignment horizontal="center" vertical="center" wrapText="1"/>
    </xf>
    <xf numFmtId="0" fontId="0" fillId="0" borderId="7" xfId="0" applyBorder="1" applyAlignment="1">
      <alignment horizontal="center" vertical="center" textRotation="255"/>
    </xf>
    <xf numFmtId="0" fontId="10" fillId="0" borderId="19" xfId="0" applyFont="1" applyFill="1" applyBorder="1" applyAlignment="1">
      <alignment horizontal="left" vertical="top" wrapText="1"/>
    </xf>
    <xf numFmtId="0" fontId="18" fillId="7" borderId="15" xfId="0" applyFont="1" applyFill="1" applyBorder="1" applyAlignment="1">
      <alignment horizontal="center" vertical="center" wrapText="1"/>
    </xf>
    <xf numFmtId="0" fontId="18" fillId="7" borderId="16" xfId="0" applyFont="1" applyFill="1" applyBorder="1" applyAlignment="1">
      <alignment horizontal="center" vertical="center" wrapText="1"/>
    </xf>
    <xf numFmtId="0" fontId="18" fillId="7" borderId="17" xfId="0" applyFont="1" applyFill="1" applyBorder="1" applyAlignment="1">
      <alignment horizontal="center" vertical="center" wrapText="1"/>
    </xf>
    <xf numFmtId="0" fontId="15" fillId="7" borderId="1" xfId="0" applyFont="1" applyFill="1" applyBorder="1" applyAlignment="1">
      <alignment horizontal="center" vertical="center" wrapText="1"/>
    </xf>
    <xf numFmtId="0" fontId="0" fillId="0" borderId="7" xfId="0" applyBorder="1" applyAlignment="1">
      <alignment horizontal="center" vertical="center" textRotation="255" wrapText="1"/>
    </xf>
    <xf numFmtId="0" fontId="0" fillId="0" borderId="12" xfId="0" applyBorder="1" applyAlignment="1">
      <alignment horizontal="center" vertical="center" textRotation="255" wrapText="1"/>
    </xf>
    <xf numFmtId="0" fontId="15" fillId="7" borderId="15" xfId="0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center" vertical="center" wrapText="1"/>
    </xf>
    <xf numFmtId="0" fontId="15" fillId="7" borderId="17" xfId="0" applyFont="1" applyFill="1" applyBorder="1" applyAlignment="1">
      <alignment horizontal="center" vertical="center" wrapText="1"/>
    </xf>
    <xf numFmtId="0" fontId="0" fillId="6" borderId="8" xfId="0" applyFill="1" applyBorder="1" applyAlignment="1">
      <alignment horizontal="center" vertical="center" wrapText="1"/>
    </xf>
    <xf numFmtId="0" fontId="0" fillId="6" borderId="9" xfId="0" applyFill="1" applyBorder="1" applyAlignment="1">
      <alignment horizontal="center" vertical="center" wrapText="1"/>
    </xf>
    <xf numFmtId="0" fontId="0" fillId="6" borderId="10" xfId="0" applyFill="1" applyBorder="1" applyAlignment="1">
      <alignment horizontal="center" vertical="center" wrapText="1"/>
    </xf>
    <xf numFmtId="0" fontId="0" fillId="0" borderId="7" xfId="0" applyFont="1" applyBorder="1" applyAlignment="1">
      <alignment horizontal="left" vertical="top" wrapText="1"/>
    </xf>
    <xf numFmtId="0" fontId="0" fillId="0" borderId="12" xfId="0" applyFont="1" applyBorder="1" applyAlignment="1">
      <alignment horizontal="left" vertical="top" wrapText="1"/>
    </xf>
    <xf numFmtId="0" fontId="0" fillId="0" borderId="11" xfId="0" applyFont="1" applyBorder="1" applyAlignment="1">
      <alignment horizontal="left" vertical="top" wrapText="1"/>
    </xf>
    <xf numFmtId="0" fontId="0" fillId="5" borderId="8" xfId="0" applyFill="1" applyBorder="1" applyAlignment="1">
      <alignment horizontal="center" vertical="center" wrapText="1"/>
    </xf>
    <xf numFmtId="0" fontId="0" fillId="5" borderId="9" xfId="0" applyFill="1" applyBorder="1" applyAlignment="1">
      <alignment horizontal="center" vertical="center" wrapText="1"/>
    </xf>
    <xf numFmtId="0" fontId="0" fillId="5" borderId="10" xfId="0" applyFill="1" applyBorder="1" applyAlignment="1">
      <alignment horizontal="center" vertical="center" wrapText="1"/>
    </xf>
    <xf numFmtId="0" fontId="0" fillId="4" borderId="8" xfId="0" applyFill="1" applyBorder="1" applyAlignment="1">
      <alignment horizontal="center" vertical="center" wrapText="1"/>
    </xf>
    <xf numFmtId="0" fontId="0" fillId="4" borderId="9" xfId="0" applyFill="1" applyBorder="1" applyAlignment="1">
      <alignment horizontal="center" vertical="center" wrapText="1"/>
    </xf>
    <xf numFmtId="0" fontId="0" fillId="4" borderId="10" xfId="0" applyFill="1" applyBorder="1" applyAlignment="1">
      <alignment horizontal="center" vertical="center" wrapText="1"/>
    </xf>
    <xf numFmtId="0" fontId="7" fillId="4" borderId="7" xfId="0" applyFont="1" applyFill="1" applyBorder="1" applyAlignment="1">
      <alignment horizontal="center" vertical="center" wrapText="1"/>
    </xf>
    <xf numFmtId="0" fontId="7" fillId="4" borderId="11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7" fillId="4" borderId="3" xfId="0" applyFont="1" applyFill="1" applyBorder="1" applyAlignment="1">
      <alignment horizontal="center" vertical="center" wrapText="1"/>
    </xf>
    <xf numFmtId="0" fontId="8" fillId="4" borderId="7" xfId="0" applyFont="1" applyFill="1" applyBorder="1" applyAlignment="1">
      <alignment horizontal="center" vertical="center" wrapText="1"/>
    </xf>
    <xf numFmtId="0" fontId="8" fillId="4" borderId="11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wrapText="1"/>
    </xf>
    <xf numFmtId="3" fontId="3" fillId="0" borderId="3" xfId="0" applyNumberFormat="1" applyFont="1" applyBorder="1" applyAlignment="1">
      <alignment horizontal="center"/>
    </xf>
    <xf numFmtId="3" fontId="3" fillId="0" borderId="4" xfId="0" applyNumberFormat="1" applyFont="1" applyBorder="1" applyAlignment="1">
      <alignment horizontal="center"/>
    </xf>
    <xf numFmtId="3" fontId="3" fillId="0" borderId="5" xfId="0" applyNumberFormat="1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5" fillId="6" borderId="2" xfId="0" applyFont="1" applyFill="1" applyBorder="1" applyAlignment="1">
      <alignment horizontal="center" vertical="center" wrapText="1"/>
    </xf>
    <xf numFmtId="0" fontId="0" fillId="6" borderId="6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5" xfId="0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/>
    </xf>
    <xf numFmtId="0" fontId="5" fillId="6" borderId="2" xfId="0" applyFont="1" applyFill="1" applyBorder="1" applyAlignment="1">
      <alignment horizontal="center" wrapText="1"/>
    </xf>
    <xf numFmtId="0" fontId="0" fillId="6" borderId="6" xfId="0" applyFill="1" applyBorder="1" applyAlignment="1">
      <alignment horizontal="center" wrapText="1"/>
    </xf>
    <xf numFmtId="0" fontId="0" fillId="6" borderId="3" xfId="0" applyFill="1" applyBorder="1" applyAlignment="1">
      <alignment horizontal="center" wrapText="1"/>
    </xf>
    <xf numFmtId="0" fontId="0" fillId="6" borderId="5" xfId="0" applyFill="1" applyBorder="1" applyAlignment="1">
      <alignment horizontal="center" wrapText="1"/>
    </xf>
    <xf numFmtId="0" fontId="5" fillId="4" borderId="7" xfId="0" applyFont="1" applyFill="1" applyBorder="1" applyAlignment="1">
      <alignment horizontal="center" vertical="center" wrapText="1"/>
    </xf>
    <xf numFmtId="0" fontId="5" fillId="4" borderId="12" xfId="0" applyFont="1" applyFill="1" applyBorder="1" applyAlignment="1">
      <alignment horizontal="center" vertical="center" wrapText="1"/>
    </xf>
    <xf numFmtId="0" fontId="5" fillId="4" borderId="11" xfId="0" applyFont="1" applyFill="1" applyBorder="1" applyAlignment="1">
      <alignment horizontal="center" vertical="center" wrapText="1"/>
    </xf>
    <xf numFmtId="0" fontId="18" fillId="0" borderId="0" xfId="0" applyFont="1" applyAlignment="1">
      <alignment horizontal="center"/>
    </xf>
    <xf numFmtId="0" fontId="15" fillId="7" borderId="8" xfId="0" applyFont="1" applyFill="1" applyBorder="1" applyAlignment="1">
      <alignment horizontal="left" vertical="center" wrapText="1"/>
    </xf>
    <xf numFmtId="0" fontId="15" fillId="7" borderId="9" xfId="0" applyFont="1" applyFill="1" applyBorder="1" applyAlignment="1">
      <alignment horizontal="left" vertical="center" wrapText="1"/>
    </xf>
    <xf numFmtId="0" fontId="15" fillId="7" borderId="10" xfId="0" applyFont="1" applyFill="1" applyBorder="1" applyAlignment="1">
      <alignment horizontal="left" vertical="center" wrapText="1"/>
    </xf>
    <xf numFmtId="0" fontId="18" fillId="7" borderId="15" xfId="0" applyFont="1" applyFill="1" applyBorder="1" applyAlignment="1">
      <alignment horizontal="left" vertical="center" wrapText="1"/>
    </xf>
    <xf numFmtId="0" fontId="18" fillId="7" borderId="16" xfId="0" applyFont="1" applyFill="1" applyBorder="1" applyAlignment="1">
      <alignment horizontal="left" vertical="center" wrapText="1"/>
    </xf>
    <xf numFmtId="0" fontId="18" fillId="7" borderId="17" xfId="0" applyFont="1" applyFill="1" applyBorder="1" applyAlignment="1">
      <alignment horizontal="left" vertical="center" wrapText="1"/>
    </xf>
    <xf numFmtId="0" fontId="15" fillId="7" borderId="15" xfId="0" applyFont="1" applyFill="1" applyBorder="1" applyAlignment="1">
      <alignment horizontal="left" vertical="center" wrapText="1"/>
    </xf>
    <xf numFmtId="0" fontId="15" fillId="7" borderId="16" xfId="0" applyFont="1" applyFill="1" applyBorder="1" applyAlignment="1">
      <alignment horizontal="left" vertical="center" wrapText="1"/>
    </xf>
    <xf numFmtId="0" fontId="15" fillId="7" borderId="17" xfId="0" applyFont="1" applyFill="1" applyBorder="1" applyAlignment="1">
      <alignment horizontal="left" vertical="center" wrapText="1"/>
    </xf>
  </cellXfs>
  <cellStyles count="14">
    <cellStyle name="40% - Énfasis5 2" xfId="1"/>
    <cellStyle name="Euro" xfId="2"/>
    <cellStyle name="Euro 2" xfId="3"/>
    <cellStyle name="Millares 2" xfId="4"/>
    <cellStyle name="Millares 2 2" xfId="5"/>
    <cellStyle name="Millares 3" xfId="6"/>
    <cellStyle name="Millares 3 2" xfId="7"/>
    <cellStyle name="Normal" xfId="0" builtinId="0"/>
    <cellStyle name="Normal 2" xfId="8"/>
    <cellStyle name="Normal 2 2" xfId="9"/>
    <cellStyle name="Normal 2 2 2" xfId="10"/>
    <cellStyle name="Normal 3" xfId="11"/>
    <cellStyle name="Normal 4" xfId="12"/>
    <cellStyle name="TableStyleLight1" xfId="1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'P. ACCIÓN A FEB 2017 CONSOLID. '!$DP$3</c:f>
              <c:strCache>
                <c:ptCount val="1"/>
                <c:pt idx="0">
                  <c:v>  ASIGNADO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5078369905956112E-2"/>
                  <c:y val="-1.2608353033884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9505398815743643E-2"/>
                  <c:y val="-2.20646178092986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1.3932427725530663E-3"/>
                  <c:y val="-1.89125295508274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8.3594566353187051E-3"/>
                  <c:y val="-1.89125295508273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1.8112156043190629E-2"/>
                  <c:y val="-2.836879432624113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 ACCIÓN A FEB 2017 CONSOLID. '!$DN$4:$DO$105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 ACCIÓN A FEB 2017 CONSOLID. '!$DP$4:$DP$105</c:f>
              <c:numCache>
                <c:formatCode>#,##0</c:formatCode>
                <c:ptCount val="5"/>
                <c:pt idx="0">
                  <c:v>1730258531</c:v>
                </c:pt>
                <c:pt idx="1">
                  <c:v>6782038629</c:v>
                </c:pt>
                <c:pt idx="2">
                  <c:v>2077873680</c:v>
                </c:pt>
                <c:pt idx="3">
                  <c:v>2912307794</c:v>
                </c:pt>
                <c:pt idx="4">
                  <c:v>6214888697</c:v>
                </c:pt>
              </c:numCache>
            </c:numRef>
          </c:val>
        </c:ser>
        <c:ser>
          <c:idx val="1"/>
          <c:order val="1"/>
          <c:tx>
            <c:strRef>
              <c:f>'P. ACCIÓN A FEB 2017 CONSOLID. '!$DQ$3</c:f>
              <c:strCache>
                <c:ptCount val="1"/>
                <c:pt idx="0">
                  <c:v>  EJECUTADO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4.0404040404040407E-2"/>
                  <c:y val="-3.467297084318361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4.7370254266805988E-2"/>
                  <c:y val="-9.456264775413711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3.7617554858934171E-2"/>
                  <c:y val="-3.467297084318361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4.1797283176593522E-2"/>
                  <c:y val="-1.576044129235618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3.343782654127482E-2"/>
                  <c:y val="-1.576044129235618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 ACCIÓN A FEB 2017 CONSOLID. '!$DN$4:$DO$105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 ACCIÓN A FEB 2017 CONSOLID. '!$DQ$4:$DQ$105</c:f>
              <c:numCache>
                <c:formatCode>#,##0</c:formatCode>
                <c:ptCount val="5"/>
                <c:pt idx="0">
                  <c:v>283972049</c:v>
                </c:pt>
                <c:pt idx="1">
                  <c:v>900347151</c:v>
                </c:pt>
                <c:pt idx="2">
                  <c:v>442144247</c:v>
                </c:pt>
                <c:pt idx="3">
                  <c:v>1897431028</c:v>
                </c:pt>
                <c:pt idx="4">
                  <c:v>727266925</c:v>
                </c:pt>
              </c:numCache>
            </c:numRef>
          </c:val>
        </c:ser>
        <c:ser>
          <c:idx val="2"/>
          <c:order val="2"/>
          <c:tx>
            <c:strRef>
              <c:f>'P. ACCIÓN A FEB 2017 CONSOLID. '!$DR$3</c:f>
              <c:strCache>
                <c:ptCount val="1"/>
                <c:pt idx="0">
                  <c:v>  % EJECUCIÓN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1.9505398815743643E-2"/>
                  <c:y val="-9.456264775413711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2.2291884360849928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2.0898641588296761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1.8112156043190525E-2"/>
                  <c:y val="-1.2608353033884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3.6224312086381154E-2"/>
                  <c:y val="-6.304176516942474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 ACCIÓN A FEB 2017 CONSOLID. '!$DN$4:$DO$105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 ACCIÓN A FEB 2017 CONSOLID. '!$DR$4:$DR$105</c:f>
              <c:numCache>
                <c:formatCode>0.00%</c:formatCode>
                <c:ptCount val="5"/>
                <c:pt idx="0">
                  <c:v>0.16412116681538846</c:v>
                </c:pt>
                <c:pt idx="1">
                  <c:v>0.13275464801248923</c:v>
                </c:pt>
                <c:pt idx="2">
                  <c:v>0.21278687499424892</c:v>
                </c:pt>
                <c:pt idx="3">
                  <c:v>0.65152146071549466</c:v>
                </c:pt>
                <c:pt idx="4">
                  <c:v>0.11702010453559053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shape val="box"/>
        <c:axId val="61261312"/>
        <c:axId val="61262848"/>
        <c:axId val="0"/>
      </c:bar3DChart>
      <c:catAx>
        <c:axId val="61261312"/>
        <c:scaling>
          <c:orientation val="minMax"/>
        </c:scaling>
        <c:delete val="0"/>
        <c:axPos val="b"/>
        <c:majorTickMark val="none"/>
        <c:minorTickMark val="none"/>
        <c:tickLblPos val="nextTo"/>
        <c:crossAx val="61262848"/>
        <c:crosses val="autoZero"/>
        <c:auto val="1"/>
        <c:lblAlgn val="ctr"/>
        <c:lblOffset val="100"/>
        <c:noMultiLvlLbl val="0"/>
      </c:catAx>
      <c:valAx>
        <c:axId val="61262848"/>
        <c:scaling>
          <c:orientation val="minMax"/>
        </c:scaling>
        <c:delete val="0"/>
        <c:axPos val="l"/>
        <c:majorGridlines/>
        <c:numFmt formatCode="#,##0" sourceLinked="1"/>
        <c:majorTickMark val="none"/>
        <c:minorTickMark val="none"/>
        <c:tickLblPos val="nextTo"/>
        <c:crossAx val="61261312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'P. ACCIÓN A FEB 2017 CONSOLID. '!$DP$109</c:f>
              <c:strCache>
                <c:ptCount val="1"/>
                <c:pt idx="0">
                  <c:v>  ASIGNADO</c:v>
                </c:pt>
              </c:strCache>
            </c:strRef>
          </c:tx>
          <c:invertIfNegative val="0"/>
          <c:dLbls>
            <c:dLbl>
              <c:idx val="1"/>
              <c:layout>
                <c:manualLayout>
                  <c:x val="1.9628461268839818E-2"/>
                  <c:y val="-2.609468337005819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1.8226428321065545E-2"/>
                  <c:y val="-1.56555772994129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8.4121976866456359E-3"/>
                  <c:y val="-2.087410306588388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3.7854889589905363E-2"/>
                  <c:y val="-1.304631441617742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1.9628461268839818E-2"/>
                  <c:y val="-2.08741030658838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 ACCIÓN A FEB 2017 CONSOLID. '!$DN$110:$DO$117</c:f>
              <c:strCache>
                <c:ptCount val="8"/>
                <c:pt idx="0">
                  <c:v>CONSTRUCCIÓN</c:v>
                </c:pt>
                <c:pt idx="1">
                  <c:v>DOTACIÓN</c:v>
                </c:pt>
                <c:pt idx="2">
                  <c:v>CAPACITACIÓN</c:v>
                </c:pt>
                <c:pt idx="3">
                  <c:v>INVESTIGACIÓN</c:v>
                </c:pt>
                <c:pt idx="4">
                  <c:v>PLANEACIÓN</c:v>
                </c:pt>
                <c:pt idx="5">
                  <c:v>EXTENSIÓN </c:v>
                </c:pt>
                <c:pt idx="6">
                  <c:v>PROYECTOS INSTITUCIONALES</c:v>
                </c:pt>
                <c:pt idx="7">
                  <c:v>BIENESTAR UNIVERSITARIO</c:v>
                </c:pt>
              </c:strCache>
            </c:strRef>
          </c:cat>
          <c:val>
            <c:numRef>
              <c:f>'P. ACCIÓN A FEB 2017 CONSOLID. '!$DP$110:$DP$117</c:f>
              <c:numCache>
                <c:formatCode>#,##0</c:formatCode>
                <c:ptCount val="8"/>
                <c:pt idx="0">
                  <c:v>2075119028</c:v>
                </c:pt>
                <c:pt idx="1">
                  <c:v>2889358754</c:v>
                </c:pt>
                <c:pt idx="2">
                  <c:v>807530623</c:v>
                </c:pt>
                <c:pt idx="3">
                  <c:v>6782038629</c:v>
                </c:pt>
                <c:pt idx="4">
                  <c:v>1472682191</c:v>
                </c:pt>
                <c:pt idx="5">
                  <c:v>2077873680</c:v>
                </c:pt>
                <c:pt idx="6">
                  <c:v>700456632</c:v>
                </c:pt>
                <c:pt idx="7">
                  <c:v>2912307794</c:v>
                </c:pt>
              </c:numCache>
            </c:numRef>
          </c:val>
        </c:ser>
        <c:ser>
          <c:idx val="1"/>
          <c:order val="1"/>
          <c:tx>
            <c:strRef>
              <c:f>'P. ACCIÓN A FEB 2017 CONSOLID. '!$DQ$109</c:f>
              <c:strCache>
                <c:ptCount val="1"/>
                <c:pt idx="0">
                  <c:v>  EJECUTADO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9442691903259727E-2"/>
                  <c:y val="-1.56555772994129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2618296529968454E-2"/>
                  <c:y val="-2.348336594911937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3.3648790746582599E-2"/>
                  <c:y val="-2.87018917155903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3.224675779880827E-2"/>
                  <c:y val="-5.218525766470971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1.9628461268839818E-2"/>
                  <c:y val="-1.043705153294194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2.8040658955485454E-2"/>
                  <c:y val="-7.827788649706457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3.3648790746582544E-2"/>
                  <c:y val="-5.218525766470971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4.4865054328776729E-2"/>
                  <c:y val="-2.609262883235485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 ACCIÓN A FEB 2017 CONSOLID. '!$DN$110:$DO$117</c:f>
              <c:strCache>
                <c:ptCount val="8"/>
                <c:pt idx="0">
                  <c:v>CONSTRUCCIÓN</c:v>
                </c:pt>
                <c:pt idx="1">
                  <c:v>DOTACIÓN</c:v>
                </c:pt>
                <c:pt idx="2">
                  <c:v>CAPACITACIÓN</c:v>
                </c:pt>
                <c:pt idx="3">
                  <c:v>INVESTIGACIÓN</c:v>
                </c:pt>
                <c:pt idx="4">
                  <c:v>PLANEACIÓN</c:v>
                </c:pt>
                <c:pt idx="5">
                  <c:v>EXTENSIÓN </c:v>
                </c:pt>
                <c:pt idx="6">
                  <c:v>PROYECTOS INSTITUCIONALES</c:v>
                </c:pt>
                <c:pt idx="7">
                  <c:v>BIENESTAR UNIVERSITARIO</c:v>
                </c:pt>
              </c:strCache>
            </c:strRef>
          </c:cat>
          <c:val>
            <c:numRef>
              <c:f>'P. ACCIÓN A FEB 2017 CONSOLID. '!$DQ$110:$DQ$117</c:f>
              <c:numCache>
                <c:formatCode>#,##0</c:formatCode>
                <c:ptCount val="8"/>
                <c:pt idx="0">
                  <c:v>193491810</c:v>
                </c:pt>
                <c:pt idx="1">
                  <c:v>154675447</c:v>
                </c:pt>
                <c:pt idx="2">
                  <c:v>99594330</c:v>
                </c:pt>
                <c:pt idx="3">
                  <c:v>900347151</c:v>
                </c:pt>
                <c:pt idx="4">
                  <c:v>355478467</c:v>
                </c:pt>
                <c:pt idx="5">
                  <c:v>442144247</c:v>
                </c:pt>
                <c:pt idx="6">
                  <c:v>207998920</c:v>
                </c:pt>
                <c:pt idx="7">
                  <c:v>1897431028</c:v>
                </c:pt>
              </c:numCache>
            </c:numRef>
          </c:val>
        </c:ser>
        <c:ser>
          <c:idx val="2"/>
          <c:order val="2"/>
          <c:tx>
            <c:strRef>
              <c:f>'P. ACCIÓN A FEB 2017 CONSOLID. '!$DR$109</c:f>
              <c:strCache>
                <c:ptCount val="1"/>
                <c:pt idx="0">
                  <c:v>         % EJECUCIÓN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1.4020329477742727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8226428321065545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1.5422362425517051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1.4020329477742727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1.6824395373291272E-2"/>
                  <c:y val="2.609262883235485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1.9628461268839818E-2"/>
                  <c:y val="5.218525766470971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1.8226428321065545E-2"/>
                  <c:y val="7.827788649706457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3.0844724851034001E-2"/>
                  <c:y val="-5.218525766470971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 ACCIÓN A FEB 2017 CONSOLID. '!$DN$110:$DO$117</c:f>
              <c:strCache>
                <c:ptCount val="8"/>
                <c:pt idx="0">
                  <c:v>CONSTRUCCIÓN</c:v>
                </c:pt>
                <c:pt idx="1">
                  <c:v>DOTACIÓN</c:v>
                </c:pt>
                <c:pt idx="2">
                  <c:v>CAPACITACIÓN</c:v>
                </c:pt>
                <c:pt idx="3">
                  <c:v>INVESTIGACIÓN</c:v>
                </c:pt>
                <c:pt idx="4">
                  <c:v>PLANEACIÓN</c:v>
                </c:pt>
                <c:pt idx="5">
                  <c:v>EXTENSIÓN </c:v>
                </c:pt>
                <c:pt idx="6">
                  <c:v>PROYECTOS INSTITUCIONALES</c:v>
                </c:pt>
                <c:pt idx="7">
                  <c:v>BIENESTAR UNIVERSITARIO</c:v>
                </c:pt>
              </c:strCache>
            </c:strRef>
          </c:cat>
          <c:val>
            <c:numRef>
              <c:f>'P. ACCIÓN A FEB 2017 CONSOLID. '!$DR$110:$DR$117</c:f>
              <c:numCache>
                <c:formatCode>0.00%</c:formatCode>
                <c:ptCount val="8"/>
                <c:pt idx="0">
                  <c:v>9.3200000000000005E-2</c:v>
                </c:pt>
                <c:pt idx="1">
                  <c:v>5.3499999999999999E-2</c:v>
                </c:pt>
                <c:pt idx="2">
                  <c:v>0.12330000000000001</c:v>
                </c:pt>
                <c:pt idx="3">
                  <c:v>0.1328</c:v>
                </c:pt>
                <c:pt idx="4">
                  <c:v>0.2414</c:v>
                </c:pt>
                <c:pt idx="5">
                  <c:v>0.21279999999999999</c:v>
                </c:pt>
                <c:pt idx="6">
                  <c:v>0.2969</c:v>
                </c:pt>
                <c:pt idx="7">
                  <c:v>0.65149999999999997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shape val="box"/>
        <c:axId val="58713216"/>
        <c:axId val="58714752"/>
        <c:axId val="0"/>
      </c:bar3DChart>
      <c:catAx>
        <c:axId val="58713216"/>
        <c:scaling>
          <c:orientation val="minMax"/>
        </c:scaling>
        <c:delete val="0"/>
        <c:axPos val="b"/>
        <c:majorTickMark val="none"/>
        <c:minorTickMark val="none"/>
        <c:tickLblPos val="nextTo"/>
        <c:crossAx val="58714752"/>
        <c:crosses val="autoZero"/>
        <c:auto val="1"/>
        <c:lblAlgn val="ctr"/>
        <c:lblOffset val="100"/>
        <c:noMultiLvlLbl val="0"/>
      </c:catAx>
      <c:valAx>
        <c:axId val="58714752"/>
        <c:scaling>
          <c:orientation val="minMax"/>
        </c:scaling>
        <c:delete val="0"/>
        <c:axPos val="l"/>
        <c:majorGridlines/>
        <c:numFmt formatCode="#,##0" sourceLinked="1"/>
        <c:majorTickMark val="none"/>
        <c:minorTickMark val="none"/>
        <c:tickLblPos val="nextTo"/>
        <c:crossAx val="58713216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1371599</xdr:colOff>
      <xdr:row>120</xdr:row>
      <xdr:rowOff>95250</xdr:rowOff>
    </xdr:from>
    <xdr:to>
      <xdr:col>94</xdr:col>
      <xdr:colOff>866774</xdr:colOff>
      <xdr:row>141</xdr:row>
      <xdr:rowOff>123825</xdr:rowOff>
    </xdr:to>
    <xdr:graphicFrame macro="">
      <xdr:nvGraphicFramePr>
        <xdr:cNvPr id="4" name="3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1314449</xdr:colOff>
      <xdr:row>146</xdr:row>
      <xdr:rowOff>47624</xdr:rowOff>
    </xdr:from>
    <xdr:to>
      <xdr:col>94</xdr:col>
      <xdr:colOff>752474</xdr:colOff>
      <xdr:row>171</xdr:row>
      <xdr:rowOff>152399</xdr:rowOff>
    </xdr:to>
    <xdr:graphicFrame macro="">
      <xdr:nvGraphicFramePr>
        <xdr:cNvPr id="5" name="4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eidy%20Rocio%20Murillo/Downloads/EJECUCI&#211;N%20PRESUPUESTAL%20P.%20ACCI&#211;N/ENERO%202017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PRESUPUESTO%202017/INFORME%20PRESUPUESTAL%20P.%20ACCI&#211;N/FEBRERO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EJECUCION%20PLAN%20DE%20ACCION%20A%2031%20DE%20ENERO%20DE%2020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ERO 2017"/>
      <sheetName val="Hoja1"/>
    </sheetNames>
    <sheetDataSet>
      <sheetData sheetId="0" refreshError="1">
        <row r="23">
          <cell r="L23">
            <v>91492631</v>
          </cell>
        </row>
        <row r="24">
          <cell r="H24">
            <v>64657460</v>
          </cell>
        </row>
        <row r="26">
          <cell r="H26">
            <v>87506710</v>
          </cell>
        </row>
        <row r="28">
          <cell r="H28">
            <v>12493290</v>
          </cell>
        </row>
        <row r="30">
          <cell r="H30">
            <v>17331670</v>
          </cell>
        </row>
        <row r="32">
          <cell r="H32">
            <v>9502680</v>
          </cell>
        </row>
        <row r="50">
          <cell r="T50">
            <v>4400000</v>
          </cell>
        </row>
        <row r="62">
          <cell r="T62">
            <v>280000</v>
          </cell>
        </row>
        <row r="68">
          <cell r="T68">
            <v>2000000</v>
          </cell>
        </row>
        <row r="81">
          <cell r="K81">
            <v>112000000</v>
          </cell>
        </row>
        <row r="84">
          <cell r="H84">
            <v>110832974</v>
          </cell>
        </row>
        <row r="106">
          <cell r="K106">
            <v>120000000</v>
          </cell>
        </row>
        <row r="112">
          <cell r="G112">
            <v>35000000</v>
          </cell>
        </row>
        <row r="148">
          <cell r="J148">
            <v>95000000</v>
          </cell>
        </row>
        <row r="155">
          <cell r="J155">
            <v>70000000</v>
          </cell>
        </row>
        <row r="163">
          <cell r="J163">
            <v>15000000</v>
          </cell>
          <cell r="Q163">
            <v>30000000</v>
          </cell>
        </row>
        <row r="177">
          <cell r="J177">
            <v>35000000</v>
          </cell>
        </row>
        <row r="184">
          <cell r="K184">
            <v>60000000</v>
          </cell>
          <cell r="Q184">
            <v>80000000</v>
          </cell>
        </row>
        <row r="191">
          <cell r="Q191">
            <v>29955000</v>
          </cell>
        </row>
        <row r="198">
          <cell r="J198">
            <v>30000000</v>
          </cell>
          <cell r="K198">
            <v>270000000</v>
          </cell>
        </row>
        <row r="213">
          <cell r="J213">
            <v>20000000</v>
          </cell>
          <cell r="K213">
            <v>270000000</v>
          </cell>
        </row>
        <row r="220">
          <cell r="J220">
            <v>880851</v>
          </cell>
          <cell r="Q220">
            <v>36802333</v>
          </cell>
          <cell r="T220">
            <v>30000000</v>
          </cell>
        </row>
        <row r="228">
          <cell r="Q228">
            <v>1383907090</v>
          </cell>
        </row>
        <row r="237">
          <cell r="K237">
            <v>30000000</v>
          </cell>
        </row>
        <row r="244">
          <cell r="K244">
            <v>84000000</v>
          </cell>
        </row>
        <row r="252">
          <cell r="L252">
            <v>50000000</v>
          </cell>
        </row>
        <row r="299">
          <cell r="G299">
            <v>50000000</v>
          </cell>
        </row>
        <row r="333">
          <cell r="K333">
            <v>25000000</v>
          </cell>
        </row>
        <row r="339">
          <cell r="K339">
            <v>20000000</v>
          </cell>
        </row>
        <row r="361">
          <cell r="K361">
            <v>200000000</v>
          </cell>
        </row>
        <row r="372">
          <cell r="L372">
            <v>10000000</v>
          </cell>
        </row>
        <row r="379">
          <cell r="L379">
            <v>10000000</v>
          </cell>
        </row>
        <row r="385">
          <cell r="L385">
            <v>80000000</v>
          </cell>
        </row>
        <row r="498">
          <cell r="K498">
            <v>25000000</v>
          </cell>
        </row>
        <row r="503">
          <cell r="H503">
            <v>11266667</v>
          </cell>
        </row>
        <row r="505">
          <cell r="T505">
            <v>11266667</v>
          </cell>
        </row>
        <row r="518">
          <cell r="K518">
            <v>16000000</v>
          </cell>
        </row>
        <row r="524">
          <cell r="H524">
            <v>11574954</v>
          </cell>
        </row>
        <row r="526">
          <cell r="K526">
            <v>32000000</v>
          </cell>
        </row>
        <row r="549">
          <cell r="K549">
            <v>140000000</v>
          </cell>
        </row>
        <row r="565">
          <cell r="L565">
            <v>50000000</v>
          </cell>
        </row>
        <row r="579">
          <cell r="L579">
            <v>80000000</v>
          </cell>
        </row>
        <row r="592">
          <cell r="H592">
            <v>51249250</v>
          </cell>
        </row>
        <row r="594">
          <cell r="K594">
            <v>65000000</v>
          </cell>
        </row>
        <row r="602">
          <cell r="K602">
            <v>25000000</v>
          </cell>
        </row>
        <row r="619">
          <cell r="K619">
            <v>38000000</v>
          </cell>
          <cell r="T619">
            <v>24500000</v>
          </cell>
        </row>
        <row r="637">
          <cell r="H637">
            <v>56201662</v>
          </cell>
        </row>
        <row r="639">
          <cell r="K639">
            <v>56482267</v>
          </cell>
        </row>
        <row r="647">
          <cell r="H647">
            <v>56482267</v>
          </cell>
        </row>
        <row r="649">
          <cell r="K649">
            <v>56482267</v>
          </cell>
        </row>
        <row r="717">
          <cell r="K717">
            <v>19787068</v>
          </cell>
        </row>
        <row r="741">
          <cell r="H741">
            <v>8639000</v>
          </cell>
        </row>
        <row r="823">
          <cell r="K823">
            <v>19993101</v>
          </cell>
        </row>
        <row r="891">
          <cell r="R891">
            <v>175879371</v>
          </cell>
          <cell r="S891">
            <v>33084973</v>
          </cell>
        </row>
        <row r="892">
          <cell r="H892">
            <v>175165320</v>
          </cell>
        </row>
        <row r="908">
          <cell r="H908">
            <v>32833600</v>
          </cell>
        </row>
      </sheetData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BRERO 2017"/>
    </sheetNames>
    <sheetDataSet>
      <sheetData sheetId="0">
        <row r="23">
          <cell r="X23">
            <v>100000000</v>
          </cell>
          <cell r="AC23">
            <v>2000000</v>
          </cell>
        </row>
        <row r="46">
          <cell r="L46">
            <v>562248216</v>
          </cell>
        </row>
        <row r="51">
          <cell r="H51">
            <v>4400000</v>
          </cell>
        </row>
        <row r="65">
          <cell r="V65">
            <v>9455530</v>
          </cell>
        </row>
        <row r="66">
          <cell r="H66">
            <v>280000</v>
          </cell>
        </row>
        <row r="74">
          <cell r="AC74">
            <v>2000000</v>
          </cell>
        </row>
        <row r="87">
          <cell r="X87">
            <v>51334875</v>
          </cell>
        </row>
        <row r="88">
          <cell r="H88">
            <v>37162473</v>
          </cell>
        </row>
        <row r="112">
          <cell r="H112">
            <v>40406431</v>
          </cell>
        </row>
        <row r="125">
          <cell r="K125">
            <v>5834000</v>
          </cell>
          <cell r="L125">
            <v>4371080</v>
          </cell>
        </row>
        <row r="140">
          <cell r="K140">
            <v>30000000</v>
          </cell>
        </row>
        <row r="153">
          <cell r="H153">
            <v>48982819</v>
          </cell>
        </row>
        <row r="155">
          <cell r="X155">
            <v>110000000</v>
          </cell>
        </row>
        <row r="184">
          <cell r="H184">
            <v>33011434</v>
          </cell>
        </row>
        <row r="191">
          <cell r="H191">
            <v>11882954</v>
          </cell>
        </row>
        <row r="203">
          <cell r="H203">
            <v>24380000</v>
          </cell>
        </row>
        <row r="215">
          <cell r="H215">
            <v>7972848</v>
          </cell>
        </row>
        <row r="226">
          <cell r="H226">
            <v>50328525</v>
          </cell>
        </row>
        <row r="246">
          <cell r="H246">
            <v>21034396</v>
          </cell>
        </row>
        <row r="256">
          <cell r="H256">
            <v>120696735</v>
          </cell>
        </row>
        <row r="277">
          <cell r="H277">
            <v>116003685</v>
          </cell>
        </row>
        <row r="302">
          <cell r="H302">
            <v>9700000</v>
          </cell>
        </row>
        <row r="307">
          <cell r="H307">
            <v>1372723790</v>
          </cell>
        </row>
        <row r="320">
          <cell r="H320">
            <v>26468381</v>
          </cell>
        </row>
        <row r="331">
          <cell r="H331">
            <v>67132256</v>
          </cell>
        </row>
        <row r="357">
          <cell r="H357">
            <v>36096024</v>
          </cell>
        </row>
        <row r="381">
          <cell r="H381">
            <v>88004308</v>
          </cell>
        </row>
        <row r="383">
          <cell r="L383">
            <v>200000000</v>
          </cell>
        </row>
        <row r="414">
          <cell r="H414">
            <v>28836238</v>
          </cell>
        </row>
        <row r="416">
          <cell r="X416">
            <v>46786240</v>
          </cell>
        </row>
        <row r="447">
          <cell r="H447">
            <v>2853333</v>
          </cell>
        </row>
        <row r="449">
          <cell r="K449">
            <v>13000000</v>
          </cell>
        </row>
        <row r="454">
          <cell r="H454">
            <v>10000000</v>
          </cell>
        </row>
        <row r="467">
          <cell r="H467">
            <v>2000000</v>
          </cell>
        </row>
        <row r="469">
          <cell r="L469">
            <v>2000000</v>
          </cell>
        </row>
        <row r="482">
          <cell r="H482">
            <v>31991301</v>
          </cell>
        </row>
        <row r="518">
          <cell r="H518">
            <v>18637660</v>
          </cell>
        </row>
        <row r="535">
          <cell r="G535">
            <v>2940000</v>
          </cell>
          <cell r="H535">
            <v>2940000</v>
          </cell>
        </row>
        <row r="546">
          <cell r="H546">
            <v>603197209</v>
          </cell>
        </row>
        <row r="548">
          <cell r="U548">
            <v>1382018916</v>
          </cell>
        </row>
        <row r="608">
          <cell r="H608">
            <v>49629342</v>
          </cell>
        </row>
        <row r="610">
          <cell r="K610">
            <v>49629342</v>
          </cell>
        </row>
        <row r="617">
          <cell r="H617">
            <v>22912518</v>
          </cell>
        </row>
        <row r="619">
          <cell r="K619">
            <v>22912540</v>
          </cell>
        </row>
        <row r="639">
          <cell r="AC639">
            <v>10000000</v>
          </cell>
        </row>
        <row r="651">
          <cell r="H651">
            <v>600000</v>
          </cell>
        </row>
        <row r="653">
          <cell r="L653">
            <v>52524709</v>
          </cell>
        </row>
        <row r="661">
          <cell r="H661">
            <v>2478575</v>
          </cell>
        </row>
        <row r="663">
          <cell r="K663">
            <v>2478575</v>
          </cell>
        </row>
        <row r="669">
          <cell r="H669">
            <v>25000000</v>
          </cell>
        </row>
        <row r="689">
          <cell r="H689">
            <v>12382256</v>
          </cell>
        </row>
        <row r="699">
          <cell r="AC699">
            <v>854378</v>
          </cell>
        </row>
        <row r="702">
          <cell r="H702">
            <v>854378</v>
          </cell>
        </row>
        <row r="723">
          <cell r="AC723">
            <v>20939000</v>
          </cell>
        </row>
        <row r="724">
          <cell r="H724">
            <v>17600000</v>
          </cell>
        </row>
        <row r="726">
          <cell r="H726">
            <v>48133862</v>
          </cell>
        </row>
        <row r="732">
          <cell r="H732">
            <v>800000</v>
          </cell>
        </row>
        <row r="734">
          <cell r="H734">
            <v>2000000</v>
          </cell>
        </row>
        <row r="737">
          <cell r="H737">
            <v>539000</v>
          </cell>
        </row>
        <row r="740">
          <cell r="H740">
            <v>14017137</v>
          </cell>
        </row>
        <row r="754">
          <cell r="H754">
            <v>29002691</v>
          </cell>
        </row>
        <row r="782">
          <cell r="H782">
            <v>18359120</v>
          </cell>
        </row>
        <row r="802">
          <cell r="H802">
            <v>22297720</v>
          </cell>
        </row>
        <row r="806">
          <cell r="H806">
            <v>2000000</v>
          </cell>
        </row>
        <row r="809">
          <cell r="H809">
            <v>2550170</v>
          </cell>
        </row>
        <row r="811">
          <cell r="L811">
            <v>2550170</v>
          </cell>
        </row>
        <row r="859">
          <cell r="H859">
            <v>9434000</v>
          </cell>
        </row>
        <row r="861">
          <cell r="X861">
            <v>50000000</v>
          </cell>
        </row>
        <row r="874">
          <cell r="K874">
            <v>80406427</v>
          </cell>
          <cell r="AC874">
            <v>4406554</v>
          </cell>
        </row>
        <row r="875">
          <cell r="H875">
            <v>15500000</v>
          </cell>
        </row>
        <row r="881">
          <cell r="H881">
            <v>2000000</v>
          </cell>
        </row>
        <row r="883">
          <cell r="H883">
            <v>818442</v>
          </cell>
        </row>
        <row r="884">
          <cell r="H884">
            <v>1750350</v>
          </cell>
        </row>
        <row r="886">
          <cell r="H886">
            <v>130000</v>
          </cell>
        </row>
        <row r="887">
          <cell r="H887">
            <v>1000000</v>
          </cell>
        </row>
        <row r="888">
          <cell r="H888">
            <v>393833</v>
          </cell>
        </row>
        <row r="889">
          <cell r="H889">
            <v>1000000</v>
          </cell>
        </row>
        <row r="891">
          <cell r="H891">
            <v>758231</v>
          </cell>
        </row>
        <row r="892">
          <cell r="H892">
            <v>2588112</v>
          </cell>
        </row>
        <row r="893">
          <cell r="H893">
            <v>1000000</v>
          </cell>
        </row>
        <row r="894">
          <cell r="H894">
            <v>1000000</v>
          </cell>
        </row>
        <row r="895">
          <cell r="H895">
            <v>2594013</v>
          </cell>
        </row>
        <row r="896">
          <cell r="H896">
            <v>1000000</v>
          </cell>
        </row>
        <row r="915">
          <cell r="H915">
            <v>20357574</v>
          </cell>
        </row>
        <row r="917">
          <cell r="X917">
            <v>683840</v>
          </cell>
        </row>
        <row r="918">
          <cell r="H918">
            <v>19040000</v>
          </cell>
        </row>
        <row r="921">
          <cell r="H921">
            <v>633734</v>
          </cell>
        </row>
        <row r="936">
          <cell r="X936">
            <v>30000000</v>
          </cell>
        </row>
        <row r="951">
          <cell r="X951">
            <v>8639000</v>
          </cell>
          <cell r="AC951">
            <v>2075889</v>
          </cell>
        </row>
        <row r="954">
          <cell r="H954">
            <v>827847</v>
          </cell>
        </row>
        <row r="955">
          <cell r="H955">
            <v>1248042</v>
          </cell>
        </row>
        <row r="958">
          <cell r="H958">
            <v>5000000</v>
          </cell>
        </row>
        <row r="960">
          <cell r="X960">
            <v>8000000</v>
          </cell>
        </row>
        <row r="972">
          <cell r="H972">
            <v>226948438</v>
          </cell>
        </row>
        <row r="974">
          <cell r="X974">
            <v>17944922</v>
          </cell>
          <cell r="AC974">
            <v>232110230</v>
          </cell>
        </row>
        <row r="1002">
          <cell r="H1002">
            <v>9063000</v>
          </cell>
        </row>
        <row r="1004">
          <cell r="H1004">
            <v>8881922</v>
          </cell>
        </row>
        <row r="1008">
          <cell r="H1008">
            <v>742630</v>
          </cell>
        </row>
        <row r="1010">
          <cell r="K1010">
            <v>742630</v>
          </cell>
        </row>
        <row r="1030">
          <cell r="H1030">
            <v>19993101</v>
          </cell>
        </row>
        <row r="1066">
          <cell r="H1066">
            <v>126854634</v>
          </cell>
        </row>
        <row r="1068">
          <cell r="K1068">
            <v>126854634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 A ENERO 2017"/>
      <sheetName val="PLAN A ENERO 2017 (2)"/>
    </sheetNames>
    <sheetDataSet>
      <sheetData sheetId="0"/>
      <sheetData sheetId="1">
        <row r="144">
          <cell r="DF144" t="str">
            <v xml:space="preserve">       TOTAL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P130"/>
  <sheetViews>
    <sheetView showGridLines="0" topLeftCell="C1" zoomScaleNormal="100" zoomScalePageLayoutView="50" workbookViewId="0">
      <pane xSplit="1" ySplit="3" topLeftCell="AC22" activePane="bottomRight" state="frozen"/>
      <selection activeCell="C1" sqref="C1"/>
      <selection pane="topRight" activeCell="D1" sqref="D1"/>
      <selection pane="bottomLeft" activeCell="C4" sqref="C4"/>
      <selection pane="bottomRight" activeCell="AF21" sqref="AF21"/>
    </sheetView>
  </sheetViews>
  <sheetFormatPr baseColWidth="10" defaultRowHeight="15" x14ac:dyDescent="0.25"/>
  <cols>
    <col min="1" max="1" width="4.85546875" hidden="1" customWidth="1"/>
    <col min="2" max="2" width="23" hidden="1" customWidth="1"/>
    <col min="3" max="3" width="8.7109375" bestFit="1" customWidth="1"/>
    <col min="4" max="4" width="36.42578125" customWidth="1"/>
    <col min="5" max="5" width="6.28515625" customWidth="1"/>
    <col min="6" max="6" width="14.28515625" customWidth="1"/>
    <col min="7" max="7" width="14.7109375" customWidth="1"/>
    <col min="8" max="8" width="13.42578125" customWidth="1"/>
    <col min="9" max="9" width="14.42578125" customWidth="1"/>
    <col min="10" max="10" width="13.140625" customWidth="1"/>
    <col min="11" max="11" width="14.42578125" customWidth="1"/>
    <col min="12" max="12" width="12.28515625" customWidth="1"/>
    <col min="13" max="13" width="13.140625" customWidth="1"/>
    <col min="14" max="14" width="11.28515625" customWidth="1"/>
    <col min="15" max="15" width="10.7109375" customWidth="1"/>
    <col min="16" max="17" width="11.42578125" customWidth="1"/>
    <col min="18" max="18" width="12.7109375" customWidth="1"/>
    <col min="19" max="19" width="14.140625" customWidth="1"/>
    <col min="20" max="20" width="14.28515625" customWidth="1"/>
    <col min="21" max="21" width="11.85546875" customWidth="1"/>
    <col min="22" max="22" width="12.7109375" customWidth="1"/>
    <col min="23" max="23" width="14.28515625" customWidth="1"/>
    <col min="24" max="24" width="11.140625" customWidth="1"/>
    <col min="25" max="25" width="12.7109375" customWidth="1"/>
    <col min="26" max="26" width="13.140625" customWidth="1"/>
    <col min="27" max="27" width="14.140625" customWidth="1"/>
    <col min="28" max="28" width="8.28515625" bestFit="1" customWidth="1"/>
    <col min="29" max="29" width="14.7109375" bestFit="1" customWidth="1"/>
    <col min="30" max="30" width="13.5703125" customWidth="1"/>
    <col min="31" max="31" width="14" customWidth="1"/>
    <col min="32" max="33" width="17.28515625" customWidth="1"/>
    <col min="34" max="34" width="16.140625" customWidth="1"/>
    <col min="35" max="37" width="15" customWidth="1"/>
    <col min="38" max="38" width="11.7109375" customWidth="1"/>
    <col min="39" max="39" width="13.28515625" customWidth="1"/>
    <col min="40" max="40" width="12.5703125" customWidth="1"/>
    <col min="41" max="42" width="14.140625" customWidth="1"/>
    <col min="43" max="43" width="13.5703125" customWidth="1"/>
    <col min="44" max="44" width="13.42578125" customWidth="1"/>
    <col min="45" max="45" width="17.7109375" customWidth="1"/>
    <col min="46" max="46" width="13.42578125" customWidth="1"/>
    <col min="47" max="47" width="14.85546875" customWidth="1"/>
    <col min="48" max="48" width="15.5703125" customWidth="1"/>
    <col min="49" max="49" width="13.85546875" customWidth="1"/>
    <col min="50" max="50" width="9" customWidth="1"/>
    <col min="51" max="51" width="14.85546875" customWidth="1"/>
    <col min="52" max="52" width="14.5703125" customWidth="1"/>
    <col min="53" max="53" width="15.140625" customWidth="1"/>
    <col min="54" max="55" width="14.42578125" customWidth="1"/>
    <col min="56" max="56" width="11.28515625" customWidth="1"/>
    <col min="57" max="58" width="13.85546875" customWidth="1"/>
    <col min="59" max="59" width="10" customWidth="1"/>
    <col min="60" max="60" width="11" customWidth="1"/>
    <col min="61" max="61" width="9.28515625" customWidth="1"/>
    <col min="62" max="62" width="12.5703125" customWidth="1"/>
    <col min="63" max="63" width="13.5703125" customWidth="1"/>
    <col min="64" max="64" width="15.140625" customWidth="1"/>
    <col min="65" max="65" width="13.85546875" customWidth="1"/>
    <col min="66" max="66" width="15" customWidth="1"/>
    <col min="67" max="68" width="13.42578125" customWidth="1"/>
    <col min="69" max="69" width="13.5703125" customWidth="1"/>
    <col min="70" max="70" width="13.7109375" customWidth="1"/>
    <col min="71" max="71" width="14" customWidth="1"/>
    <col min="72" max="72" width="10.28515625" customWidth="1"/>
    <col min="73" max="73" width="14.7109375" bestFit="1" customWidth="1"/>
    <col min="74" max="74" width="12.28515625" customWidth="1"/>
    <col min="75" max="75" width="13.28515625" customWidth="1"/>
    <col min="76" max="77" width="14" customWidth="1"/>
    <col min="78" max="78" width="15.42578125" customWidth="1"/>
    <col min="79" max="81" width="13.5703125" customWidth="1"/>
    <col min="82" max="82" width="11.7109375" customWidth="1"/>
    <col min="83" max="83" width="13.42578125" customWidth="1"/>
    <col min="84" max="84" width="15.7109375" customWidth="1"/>
    <col min="85" max="86" width="16.28515625" customWidth="1"/>
    <col min="87" max="87" width="17.140625" customWidth="1"/>
    <col min="88" max="88" width="13" customWidth="1"/>
    <col min="89" max="90" width="14.28515625" customWidth="1"/>
    <col min="91" max="91" width="13.7109375" customWidth="1"/>
    <col min="92" max="92" width="12.28515625" customWidth="1"/>
    <col min="93" max="93" width="13.42578125" customWidth="1"/>
    <col min="94" max="94" width="9.7109375" customWidth="1"/>
    <col min="95" max="95" width="15" customWidth="1"/>
    <col min="96" max="96" width="13.7109375" customWidth="1"/>
    <col min="97" max="97" width="14.42578125" customWidth="1"/>
    <col min="98" max="99" width="15.5703125" customWidth="1"/>
    <col min="100" max="100" width="14.42578125" customWidth="1"/>
    <col min="101" max="101" width="12.7109375" customWidth="1"/>
    <col min="102" max="103" width="13.5703125" customWidth="1"/>
    <col min="104" max="105" width="13.85546875" customWidth="1"/>
    <col min="106" max="106" width="13.7109375" customWidth="1"/>
    <col min="107" max="109" width="13.85546875" customWidth="1"/>
    <col min="110" max="110" width="13.28515625" customWidth="1"/>
    <col min="111" max="112" width="14.42578125" customWidth="1"/>
    <col min="113" max="113" width="14.85546875" customWidth="1"/>
    <col min="114" max="114" width="14.28515625" customWidth="1"/>
    <col min="115" max="115" width="13.5703125" customWidth="1"/>
    <col min="116" max="116" width="5.140625" customWidth="1"/>
    <col min="117" max="119" width="14.7109375" bestFit="1" customWidth="1"/>
    <col min="120" max="120" width="2.140625" bestFit="1" customWidth="1"/>
  </cols>
  <sheetData>
    <row r="1" spans="1:119" ht="15" customHeight="1" x14ac:dyDescent="0.3">
      <c r="C1" s="219" t="s">
        <v>0</v>
      </c>
      <c r="D1" s="219"/>
      <c r="E1" s="219"/>
      <c r="F1" s="219"/>
      <c r="G1" s="220" t="s">
        <v>1</v>
      </c>
      <c r="H1" s="220"/>
      <c r="I1" s="220"/>
      <c r="J1" s="220"/>
      <c r="K1" s="220"/>
      <c r="L1" s="220"/>
      <c r="M1" s="220"/>
      <c r="N1" s="220"/>
      <c r="O1" s="220"/>
      <c r="P1" s="220"/>
      <c r="Q1" s="220"/>
      <c r="R1" s="220"/>
      <c r="S1" s="220"/>
      <c r="T1" s="220"/>
      <c r="U1" s="220"/>
      <c r="V1" s="220"/>
      <c r="W1" s="220"/>
      <c r="X1" s="220"/>
      <c r="Y1" s="220"/>
      <c r="Z1" s="220"/>
      <c r="AA1" s="220"/>
      <c r="AB1" s="1"/>
      <c r="AC1" s="221" t="s">
        <v>2</v>
      </c>
      <c r="AD1" s="222"/>
      <c r="AE1" s="222"/>
      <c r="AF1" s="222"/>
      <c r="AG1" s="222"/>
      <c r="AH1" s="222"/>
      <c r="AI1" s="222"/>
      <c r="AJ1" s="222"/>
      <c r="AK1" s="222"/>
      <c r="AL1" s="222"/>
      <c r="AM1" s="222"/>
      <c r="AN1" s="222"/>
      <c r="AO1" s="222"/>
      <c r="AP1" s="222"/>
      <c r="AQ1" s="222"/>
      <c r="AR1" s="222"/>
      <c r="AS1" s="222"/>
      <c r="AT1" s="222"/>
      <c r="AU1" s="222"/>
      <c r="AV1" s="222"/>
      <c r="AW1" s="223"/>
      <c r="AX1" s="2"/>
      <c r="AY1" s="3"/>
      <c r="AZ1" s="217" t="s">
        <v>3</v>
      </c>
      <c r="BA1" s="218"/>
      <c r="BB1" s="218"/>
      <c r="BC1" s="218"/>
      <c r="BD1" s="218"/>
      <c r="BE1" s="218"/>
      <c r="BF1" s="218"/>
      <c r="BG1" s="218"/>
      <c r="BH1" s="218"/>
      <c r="BI1" s="218"/>
      <c r="BJ1" s="218"/>
      <c r="BK1" s="218"/>
      <c r="BL1" s="218"/>
      <c r="BM1" s="218"/>
      <c r="BN1" s="218"/>
      <c r="BO1" s="218"/>
      <c r="BP1" s="218"/>
      <c r="BQ1" s="218"/>
      <c r="BR1" s="218"/>
      <c r="BS1" s="218"/>
      <c r="BT1" s="224"/>
      <c r="BU1" s="217" t="s">
        <v>4</v>
      </c>
      <c r="BV1" s="218"/>
      <c r="BW1" s="218"/>
      <c r="BX1" s="218"/>
      <c r="BY1" s="218"/>
      <c r="BZ1" s="218"/>
      <c r="CA1" s="218"/>
      <c r="CB1" s="218"/>
      <c r="CC1" s="218"/>
      <c r="CD1" s="218"/>
      <c r="CE1" s="218"/>
      <c r="CF1" s="218"/>
      <c r="CG1" s="218"/>
      <c r="CH1" s="218"/>
      <c r="CI1" s="218"/>
      <c r="CJ1" s="218"/>
      <c r="CK1" s="218"/>
      <c r="CL1" s="218"/>
      <c r="CM1" s="218"/>
      <c r="CN1" s="218"/>
      <c r="CO1" s="224"/>
      <c r="CP1" s="2"/>
      <c r="CQ1" s="217" t="s">
        <v>3</v>
      </c>
      <c r="CR1" s="218"/>
      <c r="CS1" s="218"/>
      <c r="CT1" s="218"/>
      <c r="CU1" s="218"/>
      <c r="CV1" s="218"/>
      <c r="CW1" s="218"/>
      <c r="CX1" s="218"/>
      <c r="CY1" s="218"/>
      <c r="CZ1" s="218"/>
      <c r="DA1" s="218"/>
      <c r="DB1" s="218"/>
      <c r="DC1" s="218"/>
      <c r="DD1" s="218"/>
      <c r="DE1" s="218"/>
      <c r="DF1" s="218"/>
      <c r="DG1" s="218"/>
      <c r="DH1" s="218"/>
      <c r="DI1" s="218"/>
      <c r="DJ1" s="218"/>
      <c r="DK1" s="218"/>
    </row>
    <row r="2" spans="1:119" ht="15.6" customHeight="1" x14ac:dyDescent="0.25">
      <c r="A2" s="212" t="s">
        <v>5</v>
      </c>
      <c r="B2" s="212" t="s">
        <v>6</v>
      </c>
      <c r="C2" s="213" t="s">
        <v>7</v>
      </c>
      <c r="D2" s="212" t="s">
        <v>8</v>
      </c>
      <c r="E2" s="215" t="s">
        <v>9</v>
      </c>
      <c r="F2" s="210" t="s">
        <v>10</v>
      </c>
      <c r="G2" s="207" t="s">
        <v>11</v>
      </c>
      <c r="H2" s="208"/>
      <c r="I2" s="208"/>
      <c r="J2" s="208"/>
      <c r="K2" s="208"/>
      <c r="L2" s="208"/>
      <c r="M2" s="208"/>
      <c r="N2" s="208"/>
      <c r="O2" s="208"/>
      <c r="P2" s="208"/>
      <c r="Q2" s="208"/>
      <c r="R2" s="208"/>
      <c r="S2" s="208"/>
      <c r="T2" s="208"/>
      <c r="U2" s="208"/>
      <c r="V2" s="208"/>
      <c r="W2" s="208"/>
      <c r="X2" s="208"/>
      <c r="Y2" s="208"/>
      <c r="Z2" s="208"/>
      <c r="AA2" s="209"/>
      <c r="AB2" s="4"/>
      <c r="AC2" s="204" t="s">
        <v>12</v>
      </c>
      <c r="AD2" s="205"/>
      <c r="AE2" s="205"/>
      <c r="AF2" s="205"/>
      <c r="AG2" s="205"/>
      <c r="AH2" s="205"/>
      <c r="AI2" s="205"/>
      <c r="AJ2" s="205"/>
      <c r="AK2" s="205"/>
      <c r="AL2" s="205"/>
      <c r="AM2" s="205"/>
      <c r="AN2" s="205"/>
      <c r="AO2" s="205"/>
      <c r="AP2" s="205"/>
      <c r="AQ2" s="205"/>
      <c r="AR2" s="205"/>
      <c r="AS2" s="205"/>
      <c r="AT2" s="205"/>
      <c r="AU2" s="205"/>
      <c r="AV2" s="205"/>
      <c r="AW2" s="206"/>
      <c r="AX2" s="5"/>
      <c r="AY2" s="6"/>
      <c r="AZ2" s="198" t="s">
        <v>13</v>
      </c>
      <c r="BA2" s="199"/>
      <c r="BB2" s="199"/>
      <c r="BC2" s="199"/>
      <c r="BD2" s="199"/>
      <c r="BE2" s="199"/>
      <c r="BF2" s="199"/>
      <c r="BG2" s="199"/>
      <c r="BH2" s="199"/>
      <c r="BI2" s="199"/>
      <c r="BJ2" s="198" t="s">
        <v>13</v>
      </c>
      <c r="BK2" s="199"/>
      <c r="BL2" s="199"/>
      <c r="BM2" s="199"/>
      <c r="BN2" s="199"/>
      <c r="BO2" s="199"/>
      <c r="BP2" s="199"/>
      <c r="BQ2" s="199"/>
      <c r="BR2" s="199"/>
      <c r="BS2" s="200"/>
      <c r="BT2" s="7"/>
      <c r="BU2" s="8"/>
      <c r="BV2" s="204" t="s">
        <v>14</v>
      </c>
      <c r="BW2" s="205"/>
      <c r="BX2" s="205"/>
      <c r="BY2" s="205"/>
      <c r="BZ2" s="205"/>
      <c r="CA2" s="205"/>
      <c r="CB2" s="205"/>
      <c r="CC2" s="205"/>
      <c r="CD2" s="205"/>
      <c r="CE2" s="205"/>
      <c r="CF2" s="205"/>
      <c r="CG2" s="9"/>
      <c r="CH2" s="9"/>
      <c r="CI2" s="205"/>
      <c r="CJ2" s="205"/>
      <c r="CK2" s="205"/>
      <c r="CL2" s="205"/>
      <c r="CM2" s="205"/>
      <c r="CN2" s="205"/>
      <c r="CO2" s="206"/>
      <c r="CP2" s="10"/>
      <c r="CQ2" s="198" t="s">
        <v>13</v>
      </c>
      <c r="CR2" s="199"/>
      <c r="CS2" s="199"/>
      <c r="CT2" s="199"/>
      <c r="CU2" s="199"/>
      <c r="CV2" s="199"/>
      <c r="CW2" s="199"/>
      <c r="CX2" s="199"/>
      <c r="CY2" s="199"/>
      <c r="CZ2" s="199"/>
      <c r="DA2" s="199"/>
      <c r="DB2" s="199" t="s">
        <v>13</v>
      </c>
      <c r="DC2" s="199"/>
      <c r="DD2" s="199"/>
      <c r="DE2" s="199"/>
      <c r="DF2" s="199"/>
      <c r="DG2" s="199"/>
      <c r="DH2" s="199"/>
      <c r="DI2" s="199"/>
      <c r="DJ2" s="199"/>
      <c r="DK2" s="200"/>
    </row>
    <row r="3" spans="1:119" s="16" customFormat="1" ht="43.5" customHeight="1" x14ac:dyDescent="0.2">
      <c r="A3" s="212"/>
      <c r="B3" s="212"/>
      <c r="C3" s="214"/>
      <c r="D3" s="212"/>
      <c r="E3" s="216"/>
      <c r="F3" s="211"/>
      <c r="G3" s="11" t="s">
        <v>15</v>
      </c>
      <c r="H3" s="11" t="s">
        <v>16</v>
      </c>
      <c r="I3" s="11" t="s">
        <v>17</v>
      </c>
      <c r="J3" s="11" t="s">
        <v>18</v>
      </c>
      <c r="K3" s="11" t="s">
        <v>19</v>
      </c>
      <c r="L3" s="11" t="s">
        <v>20</v>
      </c>
      <c r="M3" s="11" t="s">
        <v>21</v>
      </c>
      <c r="N3" s="11" t="s">
        <v>22</v>
      </c>
      <c r="O3" s="11" t="s">
        <v>23</v>
      </c>
      <c r="P3" s="11" t="s">
        <v>24</v>
      </c>
      <c r="Q3" s="11" t="s">
        <v>25</v>
      </c>
      <c r="R3" s="11" t="s">
        <v>26</v>
      </c>
      <c r="S3" s="11" t="s">
        <v>27</v>
      </c>
      <c r="T3" s="11" t="s">
        <v>28</v>
      </c>
      <c r="U3" s="11" t="s">
        <v>29</v>
      </c>
      <c r="V3" s="11" t="s">
        <v>30</v>
      </c>
      <c r="W3" s="11" t="s">
        <v>31</v>
      </c>
      <c r="X3" s="11" t="s">
        <v>32</v>
      </c>
      <c r="Y3" s="11" t="s">
        <v>33</v>
      </c>
      <c r="Z3" s="11" t="s">
        <v>34</v>
      </c>
      <c r="AA3" s="11" t="s">
        <v>35</v>
      </c>
      <c r="AB3" s="12" t="s">
        <v>36</v>
      </c>
      <c r="AC3" s="13" t="s">
        <v>15</v>
      </c>
      <c r="AD3" s="13" t="s">
        <v>16</v>
      </c>
      <c r="AE3" s="13" t="s">
        <v>37</v>
      </c>
      <c r="AF3" s="13" t="s">
        <v>38</v>
      </c>
      <c r="AG3" s="13" t="s">
        <v>19</v>
      </c>
      <c r="AH3" s="13" t="s">
        <v>20</v>
      </c>
      <c r="AI3" s="13" t="s">
        <v>39</v>
      </c>
      <c r="AJ3" s="13" t="s">
        <v>22</v>
      </c>
      <c r="AK3" s="13" t="s">
        <v>23</v>
      </c>
      <c r="AL3" s="13" t="s">
        <v>24</v>
      </c>
      <c r="AM3" s="13" t="s">
        <v>25</v>
      </c>
      <c r="AN3" s="13" t="s">
        <v>40</v>
      </c>
      <c r="AO3" s="13" t="s">
        <v>27</v>
      </c>
      <c r="AP3" s="13" t="s">
        <v>28</v>
      </c>
      <c r="AQ3" s="13" t="s">
        <v>29</v>
      </c>
      <c r="AR3" s="13" t="str">
        <f>+V3</f>
        <v xml:space="preserve">EXCEDENTES  USCO </v>
      </c>
      <c r="AS3" s="13" t="s">
        <v>31</v>
      </c>
      <c r="AT3" s="13" t="s">
        <v>32</v>
      </c>
      <c r="AU3" s="13" t="s">
        <v>33</v>
      </c>
      <c r="AV3" s="13" t="s">
        <v>41</v>
      </c>
      <c r="AW3" s="13" t="s">
        <v>35</v>
      </c>
      <c r="AX3" s="14" t="s">
        <v>36</v>
      </c>
      <c r="AY3" s="15" t="s">
        <v>15</v>
      </c>
      <c r="AZ3" s="15" t="s">
        <v>16</v>
      </c>
      <c r="BA3" s="15" t="s">
        <v>42</v>
      </c>
      <c r="BB3" s="15" t="s">
        <v>43</v>
      </c>
      <c r="BC3" s="15" t="s">
        <v>19</v>
      </c>
      <c r="BD3" s="15" t="s">
        <v>44</v>
      </c>
      <c r="BE3" s="15" t="s">
        <v>39</v>
      </c>
      <c r="BF3" s="15" t="s">
        <v>22</v>
      </c>
      <c r="BG3" s="15" t="s">
        <v>23</v>
      </c>
      <c r="BH3" s="15" t="s">
        <v>24</v>
      </c>
      <c r="BI3" s="15" t="s">
        <v>25</v>
      </c>
      <c r="BJ3" s="15" t="s">
        <v>40</v>
      </c>
      <c r="BK3" s="15" t="s">
        <v>27</v>
      </c>
      <c r="BL3" s="15" t="s">
        <v>28</v>
      </c>
      <c r="BM3" s="15" t="s">
        <v>29</v>
      </c>
      <c r="BN3" s="15" t="str">
        <f>+AR3</f>
        <v xml:space="preserve">EXCEDENTES  USCO </v>
      </c>
      <c r="BO3" s="15" t="s">
        <v>31</v>
      </c>
      <c r="BP3" s="15" t="s">
        <v>32</v>
      </c>
      <c r="BQ3" s="15" t="s">
        <v>33</v>
      </c>
      <c r="BR3" s="15" t="s">
        <v>34</v>
      </c>
      <c r="BS3" s="15" t="s">
        <v>35</v>
      </c>
      <c r="BT3" s="12" t="s">
        <v>36</v>
      </c>
      <c r="BU3" s="13" t="s">
        <v>15</v>
      </c>
      <c r="BV3" s="13" t="s">
        <v>16</v>
      </c>
      <c r="BW3" s="13" t="s">
        <v>17</v>
      </c>
      <c r="BX3" s="13" t="s">
        <v>43</v>
      </c>
      <c r="BY3" s="13" t="s">
        <v>19</v>
      </c>
      <c r="BZ3" s="13" t="s">
        <v>44</v>
      </c>
      <c r="CA3" s="13" t="s">
        <v>39</v>
      </c>
      <c r="CB3" s="13" t="s">
        <v>22</v>
      </c>
      <c r="CC3" s="13" t="s">
        <v>23</v>
      </c>
      <c r="CD3" s="13" t="s">
        <v>24</v>
      </c>
      <c r="CE3" s="13" t="s">
        <v>25</v>
      </c>
      <c r="CF3" s="13" t="s">
        <v>40</v>
      </c>
      <c r="CG3" s="13" t="s">
        <v>27</v>
      </c>
      <c r="CH3" s="13" t="s">
        <v>28</v>
      </c>
      <c r="CI3" s="13" t="s">
        <v>29</v>
      </c>
      <c r="CJ3" s="13" t="str">
        <f>+BN3</f>
        <v xml:space="preserve">EXCEDENTES  USCO </v>
      </c>
      <c r="CK3" s="13" t="s">
        <v>31</v>
      </c>
      <c r="CL3" s="13" t="s">
        <v>32</v>
      </c>
      <c r="CM3" s="13" t="s">
        <v>33</v>
      </c>
      <c r="CN3" s="13" t="s">
        <v>41</v>
      </c>
      <c r="CO3" s="13" t="s">
        <v>35</v>
      </c>
      <c r="CP3" s="14" t="s">
        <v>36</v>
      </c>
      <c r="CQ3" s="15" t="s">
        <v>15</v>
      </c>
      <c r="CR3" s="15" t="s">
        <v>16</v>
      </c>
      <c r="CS3" s="15" t="s">
        <v>17</v>
      </c>
      <c r="CT3" s="15" t="s">
        <v>43</v>
      </c>
      <c r="CU3" s="15" t="s">
        <v>19</v>
      </c>
      <c r="CV3" s="15" t="s">
        <v>45</v>
      </c>
      <c r="CW3" s="15" t="s">
        <v>21</v>
      </c>
      <c r="CX3" s="15" t="s">
        <v>22</v>
      </c>
      <c r="CY3" s="15" t="s">
        <v>23</v>
      </c>
      <c r="CZ3" s="15" t="s">
        <v>24</v>
      </c>
      <c r="DA3" s="15" t="s">
        <v>25</v>
      </c>
      <c r="DB3" s="15" t="s">
        <v>40</v>
      </c>
      <c r="DC3" s="15" t="s">
        <v>27</v>
      </c>
      <c r="DD3" s="15" t="s">
        <v>28</v>
      </c>
      <c r="DE3" s="15" t="s">
        <v>29</v>
      </c>
      <c r="DF3" s="15" t="str">
        <f>+CJ3</f>
        <v xml:space="preserve">EXCEDENTES  USCO </v>
      </c>
      <c r="DG3" s="15" t="s">
        <v>31</v>
      </c>
      <c r="DH3" s="15" t="s">
        <v>32</v>
      </c>
      <c r="DI3" s="15" t="s">
        <v>33</v>
      </c>
      <c r="DJ3" s="15" t="s">
        <v>34</v>
      </c>
      <c r="DK3" s="15" t="s">
        <v>35</v>
      </c>
    </row>
    <row r="4" spans="1:119" ht="39" customHeight="1" x14ac:dyDescent="0.25">
      <c r="A4" s="17" t="s">
        <v>46</v>
      </c>
      <c r="B4" s="201" t="s">
        <v>47</v>
      </c>
      <c r="C4" s="18" t="s">
        <v>48</v>
      </c>
      <c r="D4" s="19" t="s">
        <v>49</v>
      </c>
      <c r="E4" s="20">
        <v>510</v>
      </c>
      <c r="F4" s="21" t="s">
        <v>50</v>
      </c>
      <c r="G4" s="22">
        <f t="shared" ref="G4:G21" si="0">SUM(H4:AA4)</f>
        <v>44000000</v>
      </c>
      <c r="H4" s="22"/>
      <c r="I4" s="22">
        <v>16000000</v>
      </c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>
        <v>23000000</v>
      </c>
      <c r="V4" s="22"/>
      <c r="W4" s="22"/>
      <c r="X4" s="22"/>
      <c r="Y4" s="22"/>
      <c r="Z4" s="22"/>
      <c r="AA4" s="22">
        <f>5000000</f>
        <v>5000000</v>
      </c>
      <c r="AB4" s="23">
        <f t="shared" ref="AB4:AB67" si="1">+AC4/G4</f>
        <v>0.36363636363636365</v>
      </c>
      <c r="AC4" s="22">
        <f t="shared" ref="AC4:AC21" si="2">SUM(AD4:AW4)</f>
        <v>16000000</v>
      </c>
      <c r="AD4" s="24"/>
      <c r="AE4" s="22">
        <f>+'[1]ENERO 2017'!$K$518</f>
        <v>16000000</v>
      </c>
      <c r="AF4" s="24"/>
      <c r="AG4" s="24"/>
      <c r="AH4" s="22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3">
        <f t="shared" ref="AX4:AX67" si="3">1-AB4</f>
        <v>0.63636363636363635</v>
      </c>
      <c r="AY4" s="22">
        <f t="shared" ref="AY4:AY15" si="4">SUM(AZ4:BS4)</f>
        <v>28000000</v>
      </c>
      <c r="AZ4" s="22">
        <f t="shared" ref="AZ4:BO19" si="5">+H4-AD4</f>
        <v>0</v>
      </c>
      <c r="BA4" s="22">
        <f t="shared" si="5"/>
        <v>0</v>
      </c>
      <c r="BB4" s="22">
        <f t="shared" si="5"/>
        <v>0</v>
      </c>
      <c r="BC4" s="22">
        <f t="shared" si="5"/>
        <v>0</v>
      </c>
      <c r="BD4" s="22">
        <f t="shared" si="5"/>
        <v>0</v>
      </c>
      <c r="BE4" s="22">
        <f t="shared" si="5"/>
        <v>0</v>
      </c>
      <c r="BF4" s="22">
        <f t="shared" si="5"/>
        <v>0</v>
      </c>
      <c r="BG4" s="22">
        <f t="shared" si="5"/>
        <v>0</v>
      </c>
      <c r="BH4" s="22">
        <f t="shared" si="5"/>
        <v>0</v>
      </c>
      <c r="BI4" s="22">
        <f t="shared" si="5"/>
        <v>0</v>
      </c>
      <c r="BJ4" s="22">
        <f t="shared" si="5"/>
        <v>0</v>
      </c>
      <c r="BK4" s="22">
        <f t="shared" si="5"/>
        <v>0</v>
      </c>
      <c r="BL4" s="22">
        <f t="shared" si="5"/>
        <v>0</v>
      </c>
      <c r="BM4" s="22">
        <f t="shared" si="5"/>
        <v>23000000</v>
      </c>
      <c r="BN4" s="22">
        <f t="shared" si="5"/>
        <v>0</v>
      </c>
      <c r="BO4" s="22">
        <f t="shared" si="5"/>
        <v>0</v>
      </c>
      <c r="BP4" s="22">
        <f t="shared" ref="BP4:BS21" si="6">+X4-AT4</f>
        <v>0</v>
      </c>
      <c r="BQ4" s="22">
        <f t="shared" si="6"/>
        <v>0</v>
      </c>
      <c r="BR4" s="22">
        <f t="shared" si="6"/>
        <v>0</v>
      </c>
      <c r="BS4" s="22">
        <f t="shared" si="6"/>
        <v>5000000</v>
      </c>
      <c r="BT4" s="23">
        <f t="shared" ref="BT4:BT67" si="7">+BU4/G4</f>
        <v>0.2814149090909091</v>
      </c>
      <c r="BU4" s="22">
        <f t="shared" ref="BU4:BU21" si="8">SUM(BV4:CO4)</f>
        <v>12382256</v>
      </c>
      <c r="BV4" s="22"/>
      <c r="BW4" s="22">
        <f>+'[2]FEBRERO 2017'!$H$689</f>
        <v>12382256</v>
      </c>
      <c r="BX4" s="22"/>
      <c r="BY4" s="22"/>
      <c r="BZ4" s="22"/>
      <c r="CA4" s="22"/>
      <c r="CB4" s="22"/>
      <c r="CC4" s="22"/>
      <c r="CD4" s="22"/>
      <c r="CE4" s="22"/>
      <c r="CF4" s="22"/>
      <c r="CG4" s="22"/>
      <c r="CH4" s="22"/>
      <c r="CI4" s="22"/>
      <c r="CJ4" s="22"/>
      <c r="CK4" s="22"/>
      <c r="CL4" s="22"/>
      <c r="CM4" s="22"/>
      <c r="CN4" s="22"/>
      <c r="CO4" s="22"/>
      <c r="CP4" s="23">
        <f t="shared" ref="CP4:CP51" si="9">1-BT4</f>
        <v>0.71858509090909095</v>
      </c>
      <c r="CQ4" s="22">
        <f t="shared" ref="CQ4:CQ21" si="10">SUM(CR4:DK4)</f>
        <v>31617744</v>
      </c>
      <c r="CR4" s="22">
        <f>H4-BV4</f>
        <v>0</v>
      </c>
      <c r="CS4" s="22">
        <f t="shared" ref="CS4:DH19" si="11">I4-BW4</f>
        <v>3617744</v>
      </c>
      <c r="CT4" s="22">
        <f t="shared" si="11"/>
        <v>0</v>
      </c>
      <c r="CU4" s="22">
        <f t="shared" si="11"/>
        <v>0</v>
      </c>
      <c r="CV4" s="22">
        <f t="shared" si="11"/>
        <v>0</v>
      </c>
      <c r="CW4" s="22">
        <f t="shared" si="11"/>
        <v>0</v>
      </c>
      <c r="CX4" s="22">
        <f t="shared" si="11"/>
        <v>0</v>
      </c>
      <c r="CY4" s="22">
        <f t="shared" si="11"/>
        <v>0</v>
      </c>
      <c r="CZ4" s="22">
        <f t="shared" si="11"/>
        <v>0</v>
      </c>
      <c r="DA4" s="22">
        <f t="shared" si="11"/>
        <v>0</v>
      </c>
      <c r="DB4" s="22">
        <f t="shared" si="11"/>
        <v>0</v>
      </c>
      <c r="DC4" s="22">
        <f t="shared" si="11"/>
        <v>0</v>
      </c>
      <c r="DD4" s="22">
        <f t="shared" si="11"/>
        <v>0</v>
      </c>
      <c r="DE4" s="22">
        <f t="shared" si="11"/>
        <v>23000000</v>
      </c>
      <c r="DF4" s="22">
        <f t="shared" si="11"/>
        <v>0</v>
      </c>
      <c r="DG4" s="22">
        <f t="shared" si="11"/>
        <v>0</v>
      </c>
      <c r="DH4" s="22">
        <f t="shared" si="11"/>
        <v>0</v>
      </c>
      <c r="DI4" s="22">
        <f t="shared" ref="DI4:DK21" si="12">Y4-CM4</f>
        <v>0</v>
      </c>
      <c r="DJ4" s="22">
        <f t="shared" si="12"/>
        <v>0</v>
      </c>
      <c r="DK4" s="22">
        <f t="shared" si="12"/>
        <v>5000000</v>
      </c>
      <c r="DM4" s="26">
        <f t="shared" ref="DM4:DM20" si="13">+G4</f>
        <v>44000000</v>
      </c>
      <c r="DN4" s="26">
        <f t="shared" ref="DN4:DN14" si="14">+AC4+AY4</f>
        <v>44000000</v>
      </c>
      <c r="DO4" s="26">
        <f t="shared" ref="DO4:DO20" si="15">+BU4+CQ4</f>
        <v>44000000</v>
      </c>
    </row>
    <row r="5" spans="1:119" ht="50.25" customHeight="1" x14ac:dyDescent="0.25">
      <c r="A5" s="27"/>
      <c r="B5" s="202"/>
      <c r="C5" s="18" t="s">
        <v>51</v>
      </c>
      <c r="D5" s="19" t="s">
        <v>52</v>
      </c>
      <c r="E5" s="20">
        <v>510</v>
      </c>
      <c r="F5" s="21" t="s">
        <v>53</v>
      </c>
      <c r="G5" s="22">
        <f t="shared" si="0"/>
        <v>53854378</v>
      </c>
      <c r="H5" s="22"/>
      <c r="I5" s="22">
        <v>32000000</v>
      </c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>
        <v>21000000</v>
      </c>
      <c r="V5" s="22"/>
      <c r="W5" s="22"/>
      <c r="X5" s="22"/>
      <c r="Y5" s="22"/>
      <c r="Z5" s="22"/>
      <c r="AA5" s="22">
        <v>854378</v>
      </c>
      <c r="AB5" s="23">
        <f t="shared" si="1"/>
        <v>0.61005955727499073</v>
      </c>
      <c r="AC5" s="22">
        <f>SUM(AD5:AW5)</f>
        <v>32854378</v>
      </c>
      <c r="AD5" s="22"/>
      <c r="AE5" s="22">
        <f>+'[1]ENERO 2017'!$K$526</f>
        <v>32000000</v>
      </c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2"/>
      <c r="AV5" s="22"/>
      <c r="AW5" s="22">
        <f>+'[2]FEBRERO 2017'!$AC$699</f>
        <v>854378</v>
      </c>
      <c r="AX5" s="23">
        <f t="shared" si="3"/>
        <v>0.38994044272500927</v>
      </c>
      <c r="AY5" s="22">
        <f t="shared" si="4"/>
        <v>21000000</v>
      </c>
      <c r="AZ5" s="22">
        <f t="shared" si="5"/>
        <v>0</v>
      </c>
      <c r="BA5" s="22">
        <f t="shared" si="5"/>
        <v>0</v>
      </c>
      <c r="BB5" s="22">
        <f t="shared" si="5"/>
        <v>0</v>
      </c>
      <c r="BC5" s="22">
        <f t="shared" si="5"/>
        <v>0</v>
      </c>
      <c r="BD5" s="22">
        <f t="shared" si="5"/>
        <v>0</v>
      </c>
      <c r="BE5" s="22">
        <f t="shared" si="5"/>
        <v>0</v>
      </c>
      <c r="BF5" s="22">
        <f t="shared" si="5"/>
        <v>0</v>
      </c>
      <c r="BG5" s="22">
        <f t="shared" si="5"/>
        <v>0</v>
      </c>
      <c r="BH5" s="22">
        <f t="shared" si="5"/>
        <v>0</v>
      </c>
      <c r="BI5" s="22">
        <f t="shared" si="5"/>
        <v>0</v>
      </c>
      <c r="BJ5" s="22">
        <f t="shared" si="5"/>
        <v>0</v>
      </c>
      <c r="BK5" s="22">
        <f t="shared" si="5"/>
        <v>0</v>
      </c>
      <c r="BL5" s="22">
        <f t="shared" si="5"/>
        <v>0</v>
      </c>
      <c r="BM5" s="22">
        <f t="shared" si="5"/>
        <v>21000000</v>
      </c>
      <c r="BN5" s="22">
        <f t="shared" si="5"/>
        <v>0</v>
      </c>
      <c r="BO5" s="22">
        <f t="shared" si="5"/>
        <v>0</v>
      </c>
      <c r="BP5" s="22">
        <f t="shared" si="6"/>
        <v>0</v>
      </c>
      <c r="BQ5" s="22">
        <f t="shared" si="6"/>
        <v>0</v>
      </c>
      <c r="BR5" s="22">
        <f t="shared" si="6"/>
        <v>0</v>
      </c>
      <c r="BS5" s="22">
        <f t="shared" si="6"/>
        <v>0</v>
      </c>
      <c r="BT5" s="23">
        <f t="shared" si="7"/>
        <v>0.23079520108838691</v>
      </c>
      <c r="BU5" s="22">
        <f t="shared" si="8"/>
        <v>12429332</v>
      </c>
      <c r="BV5" s="22"/>
      <c r="BW5" s="22">
        <f>+'[1]ENERO 2017'!$H$524</f>
        <v>11574954</v>
      </c>
      <c r="BX5" s="22"/>
      <c r="BY5" s="22"/>
      <c r="BZ5" s="22"/>
      <c r="CA5" s="22"/>
      <c r="CB5" s="22"/>
      <c r="CC5" s="22"/>
      <c r="CD5" s="22"/>
      <c r="CE5" s="22"/>
      <c r="CF5" s="22"/>
      <c r="CG5" s="22"/>
      <c r="CH5" s="22"/>
      <c r="CI5" s="22"/>
      <c r="CJ5" s="22"/>
      <c r="CK5" s="22"/>
      <c r="CL5" s="22"/>
      <c r="CM5" s="22"/>
      <c r="CN5" s="22"/>
      <c r="CO5" s="22">
        <f>+'[2]FEBRERO 2017'!$H$702</f>
        <v>854378</v>
      </c>
      <c r="CP5" s="23">
        <f t="shared" si="9"/>
        <v>0.76920479891161309</v>
      </c>
      <c r="CQ5" s="22">
        <f t="shared" si="10"/>
        <v>41425046</v>
      </c>
      <c r="CR5" s="22">
        <f t="shared" ref="CR5:DG21" si="16">H5-BV5</f>
        <v>0</v>
      </c>
      <c r="CS5" s="22">
        <f t="shared" si="11"/>
        <v>20425046</v>
      </c>
      <c r="CT5" s="22">
        <f t="shared" si="11"/>
        <v>0</v>
      </c>
      <c r="CU5" s="22">
        <f t="shared" si="11"/>
        <v>0</v>
      </c>
      <c r="CV5" s="22">
        <f t="shared" si="11"/>
        <v>0</v>
      </c>
      <c r="CW5" s="22">
        <f t="shared" si="11"/>
        <v>0</v>
      </c>
      <c r="CX5" s="22">
        <f t="shared" si="11"/>
        <v>0</v>
      </c>
      <c r="CY5" s="22">
        <f t="shared" si="11"/>
        <v>0</v>
      </c>
      <c r="CZ5" s="22">
        <f t="shared" si="11"/>
        <v>0</v>
      </c>
      <c r="DA5" s="22">
        <f t="shared" si="11"/>
        <v>0</v>
      </c>
      <c r="DB5" s="22">
        <f t="shared" si="11"/>
        <v>0</v>
      </c>
      <c r="DC5" s="22">
        <f t="shared" si="11"/>
        <v>0</v>
      </c>
      <c r="DD5" s="22">
        <f t="shared" si="11"/>
        <v>0</v>
      </c>
      <c r="DE5" s="22">
        <f t="shared" si="11"/>
        <v>21000000</v>
      </c>
      <c r="DF5" s="22">
        <f t="shared" si="11"/>
        <v>0</v>
      </c>
      <c r="DG5" s="22">
        <f t="shared" si="11"/>
        <v>0</v>
      </c>
      <c r="DH5" s="22">
        <f t="shared" si="11"/>
        <v>0</v>
      </c>
      <c r="DI5" s="22">
        <f t="shared" si="12"/>
        <v>0</v>
      </c>
      <c r="DJ5" s="22">
        <f t="shared" si="12"/>
        <v>0</v>
      </c>
      <c r="DK5" s="22">
        <f t="shared" si="12"/>
        <v>0</v>
      </c>
      <c r="DM5" s="26">
        <f t="shared" si="13"/>
        <v>53854378</v>
      </c>
      <c r="DN5" s="26">
        <f t="shared" si="14"/>
        <v>53854378</v>
      </c>
      <c r="DO5" s="26">
        <f t="shared" si="15"/>
        <v>53854378</v>
      </c>
    </row>
    <row r="6" spans="1:119" ht="36.75" customHeight="1" x14ac:dyDescent="0.25">
      <c r="A6" s="27"/>
      <c r="B6" s="203"/>
      <c r="C6" s="18" t="s">
        <v>54</v>
      </c>
      <c r="D6" s="19" t="s">
        <v>55</v>
      </c>
      <c r="E6" s="28">
        <v>510</v>
      </c>
      <c r="F6" s="21" t="s">
        <v>56</v>
      </c>
      <c r="G6" s="22">
        <f t="shared" si="0"/>
        <v>29594219</v>
      </c>
      <c r="H6" s="22"/>
      <c r="I6" s="22">
        <v>12000000</v>
      </c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>
        <v>17594219</v>
      </c>
      <c r="V6" s="22"/>
      <c r="W6" s="22"/>
      <c r="X6" s="22"/>
      <c r="Y6" s="22"/>
      <c r="Z6" s="22"/>
      <c r="AA6" s="22"/>
      <c r="AB6" s="23">
        <f t="shared" si="1"/>
        <v>0</v>
      </c>
      <c r="AC6" s="22">
        <f>SUM(AD6:AW6)</f>
        <v>0</v>
      </c>
      <c r="AD6" s="22"/>
      <c r="AE6" s="22"/>
      <c r="AF6" s="22"/>
      <c r="AG6" s="22"/>
      <c r="AH6" s="22"/>
      <c r="AI6" s="22"/>
      <c r="AJ6" s="22"/>
      <c r="AK6" s="22"/>
      <c r="AL6" s="22"/>
      <c r="AM6" s="22"/>
      <c r="AN6" s="22"/>
      <c r="AO6" s="22"/>
      <c r="AP6" s="22"/>
      <c r="AQ6" s="22"/>
      <c r="AR6" s="22"/>
      <c r="AS6" s="22"/>
      <c r="AT6" s="22"/>
      <c r="AU6" s="22"/>
      <c r="AV6" s="22"/>
      <c r="AW6" s="22"/>
      <c r="AX6" s="23">
        <f t="shared" si="3"/>
        <v>1</v>
      </c>
      <c r="AY6" s="22">
        <f t="shared" si="4"/>
        <v>29594219</v>
      </c>
      <c r="AZ6" s="22">
        <f t="shared" si="5"/>
        <v>0</v>
      </c>
      <c r="BA6" s="22">
        <f t="shared" si="5"/>
        <v>12000000</v>
      </c>
      <c r="BB6" s="22">
        <f t="shared" si="5"/>
        <v>0</v>
      </c>
      <c r="BC6" s="22">
        <f t="shared" si="5"/>
        <v>0</v>
      </c>
      <c r="BD6" s="22">
        <f t="shared" si="5"/>
        <v>0</v>
      </c>
      <c r="BE6" s="22">
        <f t="shared" si="5"/>
        <v>0</v>
      </c>
      <c r="BF6" s="22">
        <f t="shared" si="5"/>
        <v>0</v>
      </c>
      <c r="BG6" s="22">
        <f t="shared" si="5"/>
        <v>0</v>
      </c>
      <c r="BH6" s="22">
        <f t="shared" si="5"/>
        <v>0</v>
      </c>
      <c r="BI6" s="22">
        <f t="shared" si="5"/>
        <v>0</v>
      </c>
      <c r="BJ6" s="22">
        <f t="shared" si="5"/>
        <v>0</v>
      </c>
      <c r="BK6" s="22">
        <f t="shared" si="5"/>
        <v>0</v>
      </c>
      <c r="BL6" s="22">
        <f t="shared" si="5"/>
        <v>0</v>
      </c>
      <c r="BM6" s="22">
        <f t="shared" si="5"/>
        <v>17594219</v>
      </c>
      <c r="BN6" s="22">
        <f t="shared" si="5"/>
        <v>0</v>
      </c>
      <c r="BO6" s="22">
        <f t="shared" si="5"/>
        <v>0</v>
      </c>
      <c r="BP6" s="22">
        <f t="shared" si="6"/>
        <v>0</v>
      </c>
      <c r="BQ6" s="22">
        <f t="shared" si="6"/>
        <v>0</v>
      </c>
      <c r="BR6" s="22">
        <f t="shared" si="6"/>
        <v>0</v>
      </c>
      <c r="BS6" s="22">
        <f t="shared" si="6"/>
        <v>0</v>
      </c>
      <c r="BT6" s="23">
        <f t="shared" si="7"/>
        <v>0</v>
      </c>
      <c r="BU6" s="22">
        <f t="shared" si="8"/>
        <v>0</v>
      </c>
      <c r="BV6" s="22"/>
      <c r="BW6" s="22"/>
      <c r="BX6" s="22"/>
      <c r="BY6" s="22"/>
      <c r="BZ6" s="22"/>
      <c r="CA6" s="22"/>
      <c r="CB6" s="22"/>
      <c r="CC6" s="22"/>
      <c r="CD6" s="22"/>
      <c r="CE6" s="22"/>
      <c r="CF6" s="22"/>
      <c r="CG6" s="22"/>
      <c r="CH6" s="22"/>
      <c r="CI6" s="22"/>
      <c r="CJ6" s="22"/>
      <c r="CK6" s="22"/>
      <c r="CL6" s="22"/>
      <c r="CM6" s="22"/>
      <c r="CN6" s="22"/>
      <c r="CO6" s="22"/>
      <c r="CP6" s="23">
        <f t="shared" si="9"/>
        <v>1</v>
      </c>
      <c r="CQ6" s="22">
        <f t="shared" si="10"/>
        <v>29594219</v>
      </c>
      <c r="CR6" s="22">
        <f t="shared" si="16"/>
        <v>0</v>
      </c>
      <c r="CS6" s="22">
        <f t="shared" si="11"/>
        <v>12000000</v>
      </c>
      <c r="CT6" s="22">
        <f t="shared" si="11"/>
        <v>0</v>
      </c>
      <c r="CU6" s="22">
        <f t="shared" si="11"/>
        <v>0</v>
      </c>
      <c r="CV6" s="22">
        <f t="shared" si="11"/>
        <v>0</v>
      </c>
      <c r="CW6" s="22">
        <f t="shared" si="11"/>
        <v>0</v>
      </c>
      <c r="CX6" s="22">
        <f t="shared" si="11"/>
        <v>0</v>
      </c>
      <c r="CY6" s="22">
        <f t="shared" si="11"/>
        <v>0</v>
      </c>
      <c r="CZ6" s="22">
        <f t="shared" si="11"/>
        <v>0</v>
      </c>
      <c r="DA6" s="22">
        <f t="shared" si="11"/>
        <v>0</v>
      </c>
      <c r="DB6" s="22">
        <f t="shared" si="11"/>
        <v>0</v>
      </c>
      <c r="DC6" s="22">
        <f t="shared" si="11"/>
        <v>0</v>
      </c>
      <c r="DD6" s="22">
        <f t="shared" si="11"/>
        <v>0</v>
      </c>
      <c r="DE6" s="22">
        <f t="shared" si="11"/>
        <v>17594219</v>
      </c>
      <c r="DF6" s="22">
        <f t="shared" si="11"/>
        <v>0</v>
      </c>
      <c r="DG6" s="22">
        <f t="shared" si="11"/>
        <v>0</v>
      </c>
      <c r="DH6" s="22">
        <f t="shared" si="11"/>
        <v>0</v>
      </c>
      <c r="DI6" s="22">
        <f t="shared" si="12"/>
        <v>0</v>
      </c>
      <c r="DJ6" s="22">
        <f t="shared" si="12"/>
        <v>0</v>
      </c>
      <c r="DK6" s="22">
        <f t="shared" si="12"/>
        <v>0</v>
      </c>
      <c r="DM6" s="26">
        <f t="shared" si="13"/>
        <v>29594219</v>
      </c>
      <c r="DN6" s="26">
        <f t="shared" si="14"/>
        <v>29594219</v>
      </c>
      <c r="DO6" s="26">
        <f t="shared" si="15"/>
        <v>29594219</v>
      </c>
    </row>
    <row r="7" spans="1:119" ht="54.75" customHeight="1" x14ac:dyDescent="0.25">
      <c r="A7" s="27"/>
      <c r="B7" s="29" t="s">
        <v>57</v>
      </c>
      <c r="C7" s="18" t="s">
        <v>58</v>
      </c>
      <c r="D7" s="19" t="s">
        <v>59</v>
      </c>
      <c r="E7" s="20">
        <v>510</v>
      </c>
      <c r="F7" s="21" t="s">
        <v>60</v>
      </c>
      <c r="G7" s="22">
        <f t="shared" si="0"/>
        <v>36000000</v>
      </c>
      <c r="H7" s="22"/>
      <c r="I7" s="22"/>
      <c r="J7" s="22">
        <v>16000000</v>
      </c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>
        <v>20000000</v>
      </c>
      <c r="AB7" s="23">
        <f t="shared" si="1"/>
        <v>0</v>
      </c>
      <c r="AC7" s="22">
        <f>SUM(AD7:AW7)</f>
        <v>0</v>
      </c>
      <c r="AD7" s="22"/>
      <c r="AE7" s="22"/>
      <c r="AF7" s="22"/>
      <c r="AG7" s="22"/>
      <c r="AH7" s="22"/>
      <c r="AI7" s="22"/>
      <c r="AJ7" s="22"/>
      <c r="AK7" s="22"/>
      <c r="AL7" s="22"/>
      <c r="AM7" s="22"/>
      <c r="AN7" s="22"/>
      <c r="AO7" s="22"/>
      <c r="AP7" s="22"/>
      <c r="AQ7" s="22"/>
      <c r="AR7" s="22"/>
      <c r="AS7" s="22"/>
      <c r="AT7" s="22"/>
      <c r="AU7" s="22"/>
      <c r="AV7" s="22"/>
      <c r="AW7" s="22"/>
      <c r="AX7" s="23">
        <f t="shared" si="3"/>
        <v>1</v>
      </c>
      <c r="AY7" s="22">
        <f t="shared" si="4"/>
        <v>36000000</v>
      </c>
      <c r="AZ7" s="22">
        <f t="shared" si="5"/>
        <v>0</v>
      </c>
      <c r="BA7" s="22">
        <f t="shared" si="5"/>
        <v>0</v>
      </c>
      <c r="BB7" s="22">
        <f t="shared" si="5"/>
        <v>16000000</v>
      </c>
      <c r="BC7" s="22">
        <f t="shared" si="5"/>
        <v>0</v>
      </c>
      <c r="BD7" s="22">
        <f t="shared" si="5"/>
        <v>0</v>
      </c>
      <c r="BE7" s="22">
        <f t="shared" si="5"/>
        <v>0</v>
      </c>
      <c r="BF7" s="22">
        <f t="shared" si="5"/>
        <v>0</v>
      </c>
      <c r="BG7" s="22">
        <f t="shared" si="5"/>
        <v>0</v>
      </c>
      <c r="BH7" s="22">
        <f t="shared" si="5"/>
        <v>0</v>
      </c>
      <c r="BI7" s="22">
        <f t="shared" si="5"/>
        <v>0</v>
      </c>
      <c r="BJ7" s="22">
        <f t="shared" si="5"/>
        <v>0</v>
      </c>
      <c r="BK7" s="22">
        <f t="shared" si="5"/>
        <v>0</v>
      </c>
      <c r="BL7" s="22">
        <f t="shared" si="5"/>
        <v>0</v>
      </c>
      <c r="BM7" s="22">
        <f t="shared" si="5"/>
        <v>0</v>
      </c>
      <c r="BN7" s="22">
        <f t="shared" si="5"/>
        <v>0</v>
      </c>
      <c r="BO7" s="22">
        <f t="shared" si="5"/>
        <v>0</v>
      </c>
      <c r="BP7" s="22">
        <f t="shared" si="6"/>
        <v>0</v>
      </c>
      <c r="BQ7" s="22">
        <f t="shared" si="6"/>
        <v>0</v>
      </c>
      <c r="BR7" s="22">
        <f t="shared" si="6"/>
        <v>0</v>
      </c>
      <c r="BS7" s="22">
        <f t="shared" si="6"/>
        <v>20000000</v>
      </c>
      <c r="BT7" s="23">
        <f t="shared" si="7"/>
        <v>0</v>
      </c>
      <c r="BU7" s="22">
        <f t="shared" si="8"/>
        <v>0</v>
      </c>
      <c r="BV7" s="22"/>
      <c r="BW7" s="22"/>
      <c r="BX7" s="22"/>
      <c r="BY7" s="22"/>
      <c r="BZ7" s="22"/>
      <c r="CA7" s="22"/>
      <c r="CB7" s="22"/>
      <c r="CC7" s="22"/>
      <c r="CD7" s="22"/>
      <c r="CE7" s="22"/>
      <c r="CF7" s="22"/>
      <c r="CG7" s="22"/>
      <c r="CH7" s="22"/>
      <c r="CI7" s="22"/>
      <c r="CJ7" s="22"/>
      <c r="CK7" s="22"/>
      <c r="CL7" s="22"/>
      <c r="CM7" s="22"/>
      <c r="CN7" s="22"/>
      <c r="CO7" s="22"/>
      <c r="CP7" s="23">
        <f t="shared" si="9"/>
        <v>1</v>
      </c>
      <c r="CQ7" s="22">
        <f t="shared" si="10"/>
        <v>36000000</v>
      </c>
      <c r="CR7" s="22">
        <f t="shared" si="16"/>
        <v>0</v>
      </c>
      <c r="CS7" s="22">
        <f t="shared" si="11"/>
        <v>0</v>
      </c>
      <c r="CT7" s="22">
        <f t="shared" si="11"/>
        <v>16000000</v>
      </c>
      <c r="CU7" s="22">
        <f t="shared" si="11"/>
        <v>0</v>
      </c>
      <c r="CV7" s="22">
        <f t="shared" si="11"/>
        <v>0</v>
      </c>
      <c r="CW7" s="22">
        <f t="shared" si="11"/>
        <v>0</v>
      </c>
      <c r="CX7" s="22">
        <f t="shared" si="11"/>
        <v>0</v>
      </c>
      <c r="CY7" s="22">
        <f t="shared" si="11"/>
        <v>0</v>
      </c>
      <c r="CZ7" s="22">
        <f t="shared" si="11"/>
        <v>0</v>
      </c>
      <c r="DA7" s="22">
        <f t="shared" si="11"/>
        <v>0</v>
      </c>
      <c r="DB7" s="22">
        <f t="shared" si="11"/>
        <v>0</v>
      </c>
      <c r="DC7" s="22">
        <f t="shared" si="11"/>
        <v>0</v>
      </c>
      <c r="DD7" s="22">
        <f t="shared" si="11"/>
        <v>0</v>
      </c>
      <c r="DE7" s="22">
        <f t="shared" si="11"/>
        <v>0</v>
      </c>
      <c r="DF7" s="22">
        <f t="shared" si="11"/>
        <v>0</v>
      </c>
      <c r="DG7" s="22">
        <f t="shared" si="11"/>
        <v>0</v>
      </c>
      <c r="DH7" s="22">
        <f t="shared" si="11"/>
        <v>0</v>
      </c>
      <c r="DI7" s="22">
        <f t="shared" si="12"/>
        <v>0</v>
      </c>
      <c r="DJ7" s="22">
        <f t="shared" si="12"/>
        <v>0</v>
      </c>
      <c r="DK7" s="22">
        <f t="shared" si="12"/>
        <v>20000000</v>
      </c>
      <c r="DM7" s="26">
        <f t="shared" si="13"/>
        <v>36000000</v>
      </c>
      <c r="DN7" s="26">
        <f t="shared" si="14"/>
        <v>36000000</v>
      </c>
      <c r="DO7" s="26">
        <f t="shared" si="15"/>
        <v>36000000</v>
      </c>
    </row>
    <row r="8" spans="1:119" ht="63.75" customHeight="1" x14ac:dyDescent="0.25">
      <c r="A8" s="27"/>
      <c r="B8" s="201" t="s">
        <v>61</v>
      </c>
      <c r="C8" s="30" t="s">
        <v>62</v>
      </c>
      <c r="D8" s="19" t="s">
        <v>63</v>
      </c>
      <c r="E8" s="20">
        <v>310</v>
      </c>
      <c r="F8" s="21" t="s">
        <v>56</v>
      </c>
      <c r="G8" s="22">
        <f t="shared" si="0"/>
        <v>178290131</v>
      </c>
      <c r="H8" s="22"/>
      <c r="I8" s="22">
        <f>120000000+58290131</f>
        <v>178290131</v>
      </c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3">
        <f t="shared" si="1"/>
        <v>0.67306024919573371</v>
      </c>
      <c r="AC8" s="22">
        <f>SUM(AD8:AW8)</f>
        <v>120000000</v>
      </c>
      <c r="AD8" s="22"/>
      <c r="AE8" s="22">
        <f>+'[1]ENERO 2017'!$K$106</f>
        <v>120000000</v>
      </c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3">
        <f t="shared" si="3"/>
        <v>0.32693975080426629</v>
      </c>
      <c r="AY8" s="22">
        <f t="shared" si="4"/>
        <v>58290131</v>
      </c>
      <c r="AZ8" s="22">
        <f t="shared" si="5"/>
        <v>0</v>
      </c>
      <c r="BA8" s="22">
        <f t="shared" si="5"/>
        <v>58290131</v>
      </c>
      <c r="BB8" s="22">
        <f t="shared" si="5"/>
        <v>0</v>
      </c>
      <c r="BC8" s="22">
        <f t="shared" si="5"/>
        <v>0</v>
      </c>
      <c r="BD8" s="22">
        <f t="shared" si="5"/>
        <v>0</v>
      </c>
      <c r="BE8" s="22">
        <f t="shared" si="5"/>
        <v>0</v>
      </c>
      <c r="BF8" s="22">
        <f t="shared" si="5"/>
        <v>0</v>
      </c>
      <c r="BG8" s="22">
        <f t="shared" si="5"/>
        <v>0</v>
      </c>
      <c r="BH8" s="22">
        <f t="shared" si="5"/>
        <v>0</v>
      </c>
      <c r="BI8" s="22">
        <f t="shared" si="5"/>
        <v>0</v>
      </c>
      <c r="BJ8" s="22">
        <f t="shared" si="5"/>
        <v>0</v>
      </c>
      <c r="BK8" s="22">
        <f t="shared" si="5"/>
        <v>0</v>
      </c>
      <c r="BL8" s="22">
        <f t="shared" si="5"/>
        <v>0</v>
      </c>
      <c r="BM8" s="22">
        <f t="shared" si="5"/>
        <v>0</v>
      </c>
      <c r="BN8" s="22">
        <f t="shared" si="5"/>
        <v>0</v>
      </c>
      <c r="BO8" s="22">
        <f t="shared" si="5"/>
        <v>0</v>
      </c>
      <c r="BP8" s="22">
        <f t="shared" si="6"/>
        <v>0</v>
      </c>
      <c r="BQ8" s="22">
        <f t="shared" si="6"/>
        <v>0</v>
      </c>
      <c r="BR8" s="22">
        <f t="shared" si="6"/>
        <v>0</v>
      </c>
      <c r="BS8" s="22">
        <f t="shared" si="6"/>
        <v>0</v>
      </c>
      <c r="BT8" s="23">
        <f t="shared" si="7"/>
        <v>0.22663302098308516</v>
      </c>
      <c r="BU8" s="22">
        <f>SUM(BV8:CO8)</f>
        <v>40406431</v>
      </c>
      <c r="BV8" s="22"/>
      <c r="BW8" s="22">
        <f>+'[2]FEBRERO 2017'!$H$112</f>
        <v>40406431</v>
      </c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3">
        <f t="shared" si="9"/>
        <v>0.77336697901691487</v>
      </c>
      <c r="CQ8" s="22">
        <f t="shared" si="10"/>
        <v>137883700</v>
      </c>
      <c r="CR8" s="22">
        <f t="shared" si="16"/>
        <v>0</v>
      </c>
      <c r="CS8" s="22">
        <f t="shared" si="11"/>
        <v>137883700</v>
      </c>
      <c r="CT8" s="22">
        <f t="shared" si="11"/>
        <v>0</v>
      </c>
      <c r="CU8" s="22">
        <f t="shared" si="11"/>
        <v>0</v>
      </c>
      <c r="CV8" s="22">
        <f t="shared" si="11"/>
        <v>0</v>
      </c>
      <c r="CW8" s="22">
        <f t="shared" si="11"/>
        <v>0</v>
      </c>
      <c r="CX8" s="22">
        <f t="shared" si="11"/>
        <v>0</v>
      </c>
      <c r="CY8" s="22">
        <f t="shared" si="11"/>
        <v>0</v>
      </c>
      <c r="CZ8" s="22">
        <f t="shared" si="11"/>
        <v>0</v>
      </c>
      <c r="DA8" s="22">
        <f t="shared" si="11"/>
        <v>0</v>
      </c>
      <c r="DB8" s="22">
        <f t="shared" si="11"/>
        <v>0</v>
      </c>
      <c r="DC8" s="22">
        <f t="shared" si="11"/>
        <v>0</v>
      </c>
      <c r="DD8" s="22">
        <f t="shared" si="11"/>
        <v>0</v>
      </c>
      <c r="DE8" s="22">
        <f t="shared" si="11"/>
        <v>0</v>
      </c>
      <c r="DF8" s="22">
        <f t="shared" si="11"/>
        <v>0</v>
      </c>
      <c r="DG8" s="22">
        <f t="shared" si="11"/>
        <v>0</v>
      </c>
      <c r="DH8" s="22">
        <f t="shared" si="11"/>
        <v>0</v>
      </c>
      <c r="DI8" s="22">
        <f t="shared" si="12"/>
        <v>0</v>
      </c>
      <c r="DJ8" s="22">
        <f t="shared" si="12"/>
        <v>0</v>
      </c>
      <c r="DK8" s="22">
        <f t="shared" si="12"/>
        <v>0</v>
      </c>
      <c r="DM8" s="26">
        <f t="shared" si="13"/>
        <v>178290131</v>
      </c>
      <c r="DN8" s="26">
        <f t="shared" si="14"/>
        <v>178290131</v>
      </c>
      <c r="DO8" s="26">
        <f t="shared" si="15"/>
        <v>178290131</v>
      </c>
    </row>
    <row r="9" spans="1:119" ht="65.25" customHeight="1" x14ac:dyDescent="0.25">
      <c r="A9" s="27"/>
      <c r="B9" s="202"/>
      <c r="C9" s="18" t="s">
        <v>64</v>
      </c>
      <c r="D9" s="19" t="s">
        <v>65</v>
      </c>
      <c r="E9" s="20">
        <v>310</v>
      </c>
      <c r="F9" s="21" t="s">
        <v>66</v>
      </c>
      <c r="G9" s="22">
        <f t="shared" si="0"/>
        <v>359000000</v>
      </c>
      <c r="H9" s="22"/>
      <c r="I9" s="22">
        <f>280000000-158290131</f>
        <v>121709869</v>
      </c>
      <c r="J9" s="22"/>
      <c r="K9" s="22">
        <v>186290131</v>
      </c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>
        <v>51000000</v>
      </c>
      <c r="AB9" s="23">
        <f t="shared" si="1"/>
        <v>0.12591944289693593</v>
      </c>
      <c r="AC9" s="22">
        <f t="shared" si="2"/>
        <v>45205080</v>
      </c>
      <c r="AD9" s="22"/>
      <c r="AE9" s="22">
        <f>+'[2]FEBRERO 2017'!$K$125</f>
        <v>5834000</v>
      </c>
      <c r="AF9" s="22"/>
      <c r="AG9" s="22">
        <f>+'[2]FEBRERO 2017'!$L$125</f>
        <v>4371080</v>
      </c>
      <c r="AH9" s="22"/>
      <c r="AI9" s="22"/>
      <c r="AJ9" s="22"/>
      <c r="AK9" s="22"/>
      <c r="AL9" s="22"/>
      <c r="AM9" s="22"/>
      <c r="AN9" s="22"/>
      <c r="AO9" s="22"/>
      <c r="AP9" s="22"/>
      <c r="AQ9" s="22"/>
      <c r="AR9" s="22"/>
      <c r="AS9" s="22"/>
      <c r="AT9" s="22"/>
      <c r="AU9" s="22"/>
      <c r="AV9" s="22"/>
      <c r="AW9" s="22">
        <f>+'[1]ENERO 2017'!$G$112</f>
        <v>35000000</v>
      </c>
      <c r="AX9" s="23">
        <f t="shared" si="3"/>
        <v>0.87408055710306409</v>
      </c>
      <c r="AY9" s="22">
        <f t="shared" si="4"/>
        <v>313794920</v>
      </c>
      <c r="AZ9" s="22">
        <f t="shared" si="5"/>
        <v>0</v>
      </c>
      <c r="BA9" s="22">
        <f t="shared" si="5"/>
        <v>115875869</v>
      </c>
      <c r="BB9" s="22">
        <f t="shared" si="5"/>
        <v>0</v>
      </c>
      <c r="BC9" s="22">
        <f t="shared" si="5"/>
        <v>181919051</v>
      </c>
      <c r="BD9" s="22">
        <f t="shared" si="5"/>
        <v>0</v>
      </c>
      <c r="BE9" s="22">
        <f t="shared" si="5"/>
        <v>0</v>
      </c>
      <c r="BF9" s="22">
        <f t="shared" si="5"/>
        <v>0</v>
      </c>
      <c r="BG9" s="22">
        <f t="shared" si="5"/>
        <v>0</v>
      </c>
      <c r="BH9" s="22">
        <f t="shared" si="5"/>
        <v>0</v>
      </c>
      <c r="BI9" s="22">
        <f t="shared" si="5"/>
        <v>0</v>
      </c>
      <c r="BJ9" s="22">
        <f t="shared" si="5"/>
        <v>0</v>
      </c>
      <c r="BK9" s="22">
        <f t="shared" si="5"/>
        <v>0</v>
      </c>
      <c r="BL9" s="22">
        <f t="shared" si="5"/>
        <v>0</v>
      </c>
      <c r="BM9" s="22">
        <f t="shared" si="5"/>
        <v>0</v>
      </c>
      <c r="BN9" s="22">
        <f t="shared" si="5"/>
        <v>0</v>
      </c>
      <c r="BO9" s="22">
        <f t="shared" si="5"/>
        <v>0</v>
      </c>
      <c r="BP9" s="22">
        <f t="shared" si="6"/>
        <v>0</v>
      </c>
      <c r="BQ9" s="22">
        <f t="shared" si="6"/>
        <v>0</v>
      </c>
      <c r="BR9" s="22">
        <f t="shared" si="6"/>
        <v>0</v>
      </c>
      <c r="BS9" s="22">
        <f t="shared" si="6"/>
        <v>16000000</v>
      </c>
      <c r="BT9" s="23">
        <f t="shared" si="7"/>
        <v>2.8426406685236768E-2</v>
      </c>
      <c r="BU9" s="22">
        <f>SUM(BV9:CO9)</f>
        <v>10205080</v>
      </c>
      <c r="BV9" s="22"/>
      <c r="BW9" s="22">
        <f>+'[2]FEBRERO 2017'!$K$125</f>
        <v>5834000</v>
      </c>
      <c r="BX9" s="22"/>
      <c r="BY9" s="22">
        <f>+'[2]FEBRERO 2017'!$L$125</f>
        <v>4371080</v>
      </c>
      <c r="BZ9" s="22"/>
      <c r="CA9" s="22"/>
      <c r="CB9" s="22"/>
      <c r="CC9" s="22"/>
      <c r="CD9" s="22"/>
      <c r="CE9" s="22"/>
      <c r="CF9" s="22"/>
      <c r="CG9" s="22"/>
      <c r="CH9" s="22"/>
      <c r="CI9" s="22"/>
      <c r="CJ9" s="22"/>
      <c r="CK9" s="22"/>
      <c r="CL9" s="22"/>
      <c r="CM9" s="22"/>
      <c r="CN9" s="22"/>
      <c r="CO9" s="22"/>
      <c r="CP9" s="23">
        <f t="shared" si="9"/>
        <v>0.97157359331476323</v>
      </c>
      <c r="CQ9" s="22">
        <f t="shared" si="10"/>
        <v>348794920</v>
      </c>
      <c r="CR9" s="22">
        <f t="shared" si="16"/>
        <v>0</v>
      </c>
      <c r="CS9" s="22">
        <f t="shared" si="11"/>
        <v>115875869</v>
      </c>
      <c r="CT9" s="22">
        <f t="shared" si="11"/>
        <v>0</v>
      </c>
      <c r="CU9" s="22">
        <f t="shared" si="11"/>
        <v>181919051</v>
      </c>
      <c r="CV9" s="22">
        <f t="shared" si="11"/>
        <v>0</v>
      </c>
      <c r="CW9" s="22">
        <f t="shared" si="11"/>
        <v>0</v>
      </c>
      <c r="CX9" s="22">
        <f t="shared" si="11"/>
        <v>0</v>
      </c>
      <c r="CY9" s="22">
        <f t="shared" si="11"/>
        <v>0</v>
      </c>
      <c r="CZ9" s="22">
        <f t="shared" si="11"/>
        <v>0</v>
      </c>
      <c r="DA9" s="22">
        <f t="shared" si="11"/>
        <v>0</v>
      </c>
      <c r="DB9" s="22">
        <f t="shared" si="11"/>
        <v>0</v>
      </c>
      <c r="DC9" s="22">
        <f t="shared" si="11"/>
        <v>0</v>
      </c>
      <c r="DD9" s="22">
        <f t="shared" si="11"/>
        <v>0</v>
      </c>
      <c r="DE9" s="22">
        <f t="shared" si="11"/>
        <v>0</v>
      </c>
      <c r="DF9" s="22">
        <f t="shared" si="11"/>
        <v>0</v>
      </c>
      <c r="DG9" s="22">
        <f t="shared" si="11"/>
        <v>0</v>
      </c>
      <c r="DH9" s="22">
        <f t="shared" si="11"/>
        <v>0</v>
      </c>
      <c r="DI9" s="22">
        <f t="shared" si="12"/>
        <v>0</v>
      </c>
      <c r="DJ9" s="22">
        <f t="shared" si="12"/>
        <v>0</v>
      </c>
      <c r="DK9" s="22">
        <f t="shared" si="12"/>
        <v>51000000</v>
      </c>
      <c r="DM9" s="26">
        <f t="shared" si="13"/>
        <v>359000000</v>
      </c>
      <c r="DN9" s="26">
        <f t="shared" si="14"/>
        <v>359000000</v>
      </c>
      <c r="DO9" s="26">
        <f t="shared" si="15"/>
        <v>359000000</v>
      </c>
    </row>
    <row r="10" spans="1:119" ht="19.5" customHeight="1" x14ac:dyDescent="0.25">
      <c r="A10" s="27"/>
      <c r="B10" s="202"/>
      <c r="C10" s="18" t="s">
        <v>67</v>
      </c>
      <c r="D10" s="19" t="s">
        <v>68</v>
      </c>
      <c r="E10" s="20">
        <v>310</v>
      </c>
      <c r="F10" s="21" t="s">
        <v>56</v>
      </c>
      <c r="G10" s="22">
        <f t="shared" si="0"/>
        <v>30000000</v>
      </c>
      <c r="H10" s="22"/>
      <c r="I10" s="22">
        <v>30000000</v>
      </c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3">
        <f t="shared" si="1"/>
        <v>1</v>
      </c>
      <c r="AC10" s="22">
        <f t="shared" si="2"/>
        <v>30000000</v>
      </c>
      <c r="AD10" s="22"/>
      <c r="AE10" s="22">
        <f>+'[2]FEBRERO 2017'!$K$140</f>
        <v>30000000</v>
      </c>
      <c r="AF10" s="22"/>
      <c r="AG10" s="22"/>
      <c r="AH10" s="22"/>
      <c r="AI10" s="22"/>
      <c r="AJ10" s="22"/>
      <c r="AK10" s="22"/>
      <c r="AL10" s="22"/>
      <c r="AM10" s="22"/>
      <c r="AN10" s="22"/>
      <c r="AO10" s="22"/>
      <c r="AP10" s="22"/>
      <c r="AQ10" s="22"/>
      <c r="AR10" s="22"/>
      <c r="AS10" s="22"/>
      <c r="AT10" s="22"/>
      <c r="AU10" s="22"/>
      <c r="AV10" s="22"/>
      <c r="AW10" s="22"/>
      <c r="AX10" s="23">
        <f t="shared" si="3"/>
        <v>0</v>
      </c>
      <c r="AY10" s="22">
        <f t="shared" si="4"/>
        <v>0</v>
      </c>
      <c r="AZ10" s="22">
        <f t="shared" si="5"/>
        <v>0</v>
      </c>
      <c r="BA10" s="22">
        <f t="shared" si="5"/>
        <v>0</v>
      </c>
      <c r="BB10" s="22">
        <f t="shared" si="5"/>
        <v>0</v>
      </c>
      <c r="BC10" s="22">
        <f t="shared" si="5"/>
        <v>0</v>
      </c>
      <c r="BD10" s="22">
        <f t="shared" si="5"/>
        <v>0</v>
      </c>
      <c r="BE10" s="22">
        <f t="shared" si="5"/>
        <v>0</v>
      </c>
      <c r="BF10" s="22">
        <f t="shared" si="5"/>
        <v>0</v>
      </c>
      <c r="BG10" s="22">
        <f t="shared" si="5"/>
        <v>0</v>
      </c>
      <c r="BH10" s="22">
        <f t="shared" si="5"/>
        <v>0</v>
      </c>
      <c r="BI10" s="22">
        <f t="shared" si="5"/>
        <v>0</v>
      </c>
      <c r="BJ10" s="22">
        <f t="shared" si="5"/>
        <v>0</v>
      </c>
      <c r="BK10" s="22">
        <f t="shared" si="5"/>
        <v>0</v>
      </c>
      <c r="BL10" s="22">
        <f t="shared" si="5"/>
        <v>0</v>
      </c>
      <c r="BM10" s="22">
        <f t="shared" si="5"/>
        <v>0</v>
      </c>
      <c r="BN10" s="22">
        <f t="shared" si="5"/>
        <v>0</v>
      </c>
      <c r="BO10" s="22">
        <f t="shared" si="5"/>
        <v>0</v>
      </c>
      <c r="BP10" s="22">
        <f t="shared" si="6"/>
        <v>0</v>
      </c>
      <c r="BQ10" s="22">
        <f t="shared" si="6"/>
        <v>0</v>
      </c>
      <c r="BR10" s="22">
        <f t="shared" si="6"/>
        <v>0</v>
      </c>
      <c r="BS10" s="22">
        <f t="shared" si="6"/>
        <v>0</v>
      </c>
      <c r="BT10" s="23">
        <f t="shared" si="7"/>
        <v>0</v>
      </c>
      <c r="BU10" s="22">
        <f t="shared" si="8"/>
        <v>0</v>
      </c>
      <c r="BV10" s="22"/>
      <c r="BW10" s="22"/>
      <c r="BX10" s="22"/>
      <c r="BY10" s="22"/>
      <c r="BZ10" s="22"/>
      <c r="CA10" s="22"/>
      <c r="CB10" s="22"/>
      <c r="CC10" s="22"/>
      <c r="CD10" s="22"/>
      <c r="CE10" s="22"/>
      <c r="CF10" s="22"/>
      <c r="CG10" s="22"/>
      <c r="CH10" s="22"/>
      <c r="CI10" s="22"/>
      <c r="CJ10" s="22"/>
      <c r="CK10" s="22"/>
      <c r="CL10" s="22"/>
      <c r="CM10" s="22"/>
      <c r="CN10" s="22"/>
      <c r="CO10" s="22"/>
      <c r="CP10" s="23">
        <f t="shared" si="9"/>
        <v>1</v>
      </c>
      <c r="CQ10" s="22">
        <f t="shared" si="10"/>
        <v>30000000</v>
      </c>
      <c r="CR10" s="22">
        <f t="shared" si="16"/>
        <v>0</v>
      </c>
      <c r="CS10" s="22">
        <f t="shared" si="11"/>
        <v>30000000</v>
      </c>
      <c r="CT10" s="22">
        <f t="shared" si="11"/>
        <v>0</v>
      </c>
      <c r="CU10" s="22">
        <f t="shared" si="11"/>
        <v>0</v>
      </c>
      <c r="CV10" s="22">
        <f t="shared" si="11"/>
        <v>0</v>
      </c>
      <c r="CW10" s="22">
        <f t="shared" si="11"/>
        <v>0</v>
      </c>
      <c r="CX10" s="22">
        <f t="shared" si="11"/>
        <v>0</v>
      </c>
      <c r="CY10" s="22">
        <f t="shared" si="11"/>
        <v>0</v>
      </c>
      <c r="CZ10" s="22">
        <f t="shared" si="11"/>
        <v>0</v>
      </c>
      <c r="DA10" s="22">
        <f t="shared" si="11"/>
        <v>0</v>
      </c>
      <c r="DB10" s="22">
        <f t="shared" si="11"/>
        <v>0</v>
      </c>
      <c r="DC10" s="22">
        <f t="shared" si="11"/>
        <v>0</v>
      </c>
      <c r="DD10" s="22">
        <f t="shared" si="11"/>
        <v>0</v>
      </c>
      <c r="DE10" s="22">
        <f t="shared" si="11"/>
        <v>0</v>
      </c>
      <c r="DF10" s="22">
        <f t="shared" si="11"/>
        <v>0</v>
      </c>
      <c r="DG10" s="22">
        <f t="shared" si="11"/>
        <v>0</v>
      </c>
      <c r="DH10" s="22">
        <f t="shared" si="11"/>
        <v>0</v>
      </c>
      <c r="DI10" s="22">
        <f t="shared" si="12"/>
        <v>0</v>
      </c>
      <c r="DJ10" s="22">
        <f t="shared" si="12"/>
        <v>0</v>
      </c>
      <c r="DK10" s="22">
        <f t="shared" si="12"/>
        <v>0</v>
      </c>
      <c r="DM10" s="26">
        <f t="shared" si="13"/>
        <v>30000000</v>
      </c>
      <c r="DN10" s="26">
        <f t="shared" si="14"/>
        <v>30000000</v>
      </c>
      <c r="DO10" s="26">
        <f t="shared" si="15"/>
        <v>30000000</v>
      </c>
    </row>
    <row r="11" spans="1:119" ht="35.25" customHeight="1" x14ac:dyDescent="0.25">
      <c r="A11" s="27"/>
      <c r="B11" s="202"/>
      <c r="C11" s="18" t="s">
        <v>69</v>
      </c>
      <c r="D11" s="19" t="s">
        <v>70</v>
      </c>
      <c r="E11" s="20">
        <v>310</v>
      </c>
      <c r="F11" s="21" t="s">
        <v>56</v>
      </c>
      <c r="G11" s="22">
        <f t="shared" si="0"/>
        <v>23240492</v>
      </c>
      <c r="H11" s="31"/>
      <c r="I11" s="22"/>
      <c r="J11" s="31"/>
      <c r="K11" s="22">
        <v>23240492</v>
      </c>
      <c r="L11" s="31"/>
      <c r="M11" s="22"/>
      <c r="N11" s="22"/>
      <c r="O11" s="31"/>
      <c r="P11" s="25"/>
      <c r="Q11" s="25"/>
      <c r="R11" s="25"/>
      <c r="S11" s="25"/>
      <c r="T11" s="25"/>
      <c r="U11" s="22"/>
      <c r="V11" s="25"/>
      <c r="W11" s="25"/>
      <c r="X11" s="25"/>
      <c r="Y11" s="25"/>
      <c r="Z11" s="25"/>
      <c r="AA11" s="31"/>
      <c r="AB11" s="23">
        <f t="shared" si="1"/>
        <v>0</v>
      </c>
      <c r="AC11" s="22">
        <f t="shared" si="2"/>
        <v>0</v>
      </c>
      <c r="AD11" s="22"/>
      <c r="AE11" s="22"/>
      <c r="AF11" s="22"/>
      <c r="AG11" s="22"/>
      <c r="AH11" s="22"/>
      <c r="AI11" s="22"/>
      <c r="AJ11" s="22"/>
      <c r="AK11" s="22"/>
      <c r="AL11" s="22"/>
      <c r="AM11" s="22"/>
      <c r="AN11" s="22"/>
      <c r="AO11" s="22"/>
      <c r="AP11" s="22"/>
      <c r="AQ11" s="22"/>
      <c r="AR11" s="22"/>
      <c r="AS11" s="22"/>
      <c r="AT11" s="22"/>
      <c r="AU11" s="22"/>
      <c r="AV11" s="22"/>
      <c r="AW11" s="22"/>
      <c r="AX11" s="23">
        <f t="shared" si="3"/>
        <v>1</v>
      </c>
      <c r="AY11" s="22">
        <f t="shared" si="4"/>
        <v>23240492</v>
      </c>
      <c r="AZ11" s="22">
        <f t="shared" si="5"/>
        <v>0</v>
      </c>
      <c r="BA11" s="22">
        <f t="shared" si="5"/>
        <v>0</v>
      </c>
      <c r="BB11" s="22">
        <f t="shared" si="5"/>
        <v>0</v>
      </c>
      <c r="BC11" s="22">
        <f t="shared" si="5"/>
        <v>23240492</v>
      </c>
      <c r="BD11" s="22">
        <f t="shared" si="5"/>
        <v>0</v>
      </c>
      <c r="BE11" s="22">
        <f t="shared" si="5"/>
        <v>0</v>
      </c>
      <c r="BF11" s="22">
        <f t="shared" si="5"/>
        <v>0</v>
      </c>
      <c r="BG11" s="22">
        <f t="shared" si="5"/>
        <v>0</v>
      </c>
      <c r="BH11" s="22">
        <f t="shared" si="5"/>
        <v>0</v>
      </c>
      <c r="BI11" s="22">
        <f t="shared" si="5"/>
        <v>0</v>
      </c>
      <c r="BJ11" s="22">
        <f t="shared" si="5"/>
        <v>0</v>
      </c>
      <c r="BK11" s="22">
        <f t="shared" si="5"/>
        <v>0</v>
      </c>
      <c r="BL11" s="22">
        <f t="shared" si="5"/>
        <v>0</v>
      </c>
      <c r="BM11" s="22">
        <f t="shared" si="5"/>
        <v>0</v>
      </c>
      <c r="BN11" s="22">
        <f t="shared" si="5"/>
        <v>0</v>
      </c>
      <c r="BO11" s="22">
        <f t="shared" si="5"/>
        <v>0</v>
      </c>
      <c r="BP11" s="22">
        <f t="shared" si="6"/>
        <v>0</v>
      </c>
      <c r="BQ11" s="22">
        <f t="shared" si="6"/>
        <v>0</v>
      </c>
      <c r="BR11" s="22">
        <f t="shared" si="6"/>
        <v>0</v>
      </c>
      <c r="BS11" s="22">
        <f t="shared" si="6"/>
        <v>0</v>
      </c>
      <c r="BT11" s="23">
        <f t="shared" si="7"/>
        <v>0</v>
      </c>
      <c r="BU11" s="22">
        <f t="shared" si="8"/>
        <v>0</v>
      </c>
      <c r="BV11" s="22"/>
      <c r="BW11" s="22"/>
      <c r="BX11" s="22"/>
      <c r="BY11" s="22"/>
      <c r="BZ11" s="22"/>
      <c r="CA11" s="22"/>
      <c r="CB11" s="22"/>
      <c r="CC11" s="22"/>
      <c r="CD11" s="22"/>
      <c r="CE11" s="22"/>
      <c r="CF11" s="22"/>
      <c r="CG11" s="22"/>
      <c r="CH11" s="22"/>
      <c r="CI11" s="22"/>
      <c r="CJ11" s="22"/>
      <c r="CK11" s="22"/>
      <c r="CL11" s="22"/>
      <c r="CM11" s="22"/>
      <c r="CN11" s="22"/>
      <c r="CO11" s="22"/>
      <c r="CP11" s="23">
        <f t="shared" si="9"/>
        <v>1</v>
      </c>
      <c r="CQ11" s="22">
        <f t="shared" si="10"/>
        <v>23240492</v>
      </c>
      <c r="CR11" s="22">
        <f t="shared" si="16"/>
        <v>0</v>
      </c>
      <c r="CS11" s="22">
        <f t="shared" si="11"/>
        <v>0</v>
      </c>
      <c r="CT11" s="22">
        <f t="shared" si="11"/>
        <v>0</v>
      </c>
      <c r="CU11" s="22">
        <f t="shared" si="11"/>
        <v>23240492</v>
      </c>
      <c r="CV11" s="22">
        <f t="shared" si="11"/>
        <v>0</v>
      </c>
      <c r="CW11" s="22">
        <f t="shared" si="11"/>
        <v>0</v>
      </c>
      <c r="CX11" s="22">
        <f t="shared" si="11"/>
        <v>0</v>
      </c>
      <c r="CY11" s="22">
        <f t="shared" si="11"/>
        <v>0</v>
      </c>
      <c r="CZ11" s="22">
        <f t="shared" si="11"/>
        <v>0</v>
      </c>
      <c r="DA11" s="22">
        <f t="shared" si="11"/>
        <v>0</v>
      </c>
      <c r="DB11" s="22">
        <f t="shared" si="11"/>
        <v>0</v>
      </c>
      <c r="DC11" s="22">
        <f t="shared" si="11"/>
        <v>0</v>
      </c>
      <c r="DD11" s="22">
        <f t="shared" si="11"/>
        <v>0</v>
      </c>
      <c r="DE11" s="22">
        <f t="shared" si="11"/>
        <v>0</v>
      </c>
      <c r="DF11" s="22">
        <f t="shared" si="11"/>
        <v>0</v>
      </c>
      <c r="DG11" s="22">
        <f t="shared" si="11"/>
        <v>0</v>
      </c>
      <c r="DH11" s="22">
        <f t="shared" si="11"/>
        <v>0</v>
      </c>
      <c r="DI11" s="22">
        <f t="shared" si="12"/>
        <v>0</v>
      </c>
      <c r="DJ11" s="22">
        <f t="shared" si="12"/>
        <v>0</v>
      </c>
      <c r="DK11" s="22">
        <f t="shared" si="12"/>
        <v>0</v>
      </c>
      <c r="DM11" s="26">
        <f t="shared" si="13"/>
        <v>23240492</v>
      </c>
      <c r="DN11" s="26">
        <f t="shared" si="14"/>
        <v>23240492</v>
      </c>
      <c r="DO11" s="26">
        <f t="shared" si="15"/>
        <v>23240492</v>
      </c>
    </row>
    <row r="12" spans="1:119" ht="69.75" customHeight="1" x14ac:dyDescent="0.25">
      <c r="A12" s="27"/>
      <c r="B12" s="29" t="s">
        <v>71</v>
      </c>
      <c r="C12" s="30" t="s">
        <v>72</v>
      </c>
      <c r="D12" s="19" t="s">
        <v>73</v>
      </c>
      <c r="E12" s="20">
        <v>510</v>
      </c>
      <c r="F12" s="21" t="s">
        <v>74</v>
      </c>
      <c r="G12" s="22">
        <f t="shared" si="0"/>
        <v>360600000</v>
      </c>
      <c r="H12" s="22"/>
      <c r="I12" s="22">
        <v>140000000</v>
      </c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>
        <v>150000000</v>
      </c>
      <c r="V12" s="22"/>
      <c r="W12" s="22"/>
      <c r="X12" s="22"/>
      <c r="Y12" s="22"/>
      <c r="Z12" s="22"/>
      <c r="AA12" s="22">
        <v>70600000</v>
      </c>
      <c r="AB12" s="23">
        <f t="shared" si="1"/>
        <v>0.44630892956184137</v>
      </c>
      <c r="AC12" s="22">
        <f t="shared" si="2"/>
        <v>160939000</v>
      </c>
      <c r="AD12" s="22"/>
      <c r="AE12" s="22">
        <f>+'[1]ENERO 2017'!$K$549</f>
        <v>140000000</v>
      </c>
      <c r="AF12" s="22"/>
      <c r="AG12" s="22"/>
      <c r="AH12" s="22"/>
      <c r="AI12" s="22"/>
      <c r="AJ12" s="22"/>
      <c r="AK12" s="22"/>
      <c r="AL12" s="22"/>
      <c r="AM12" s="22"/>
      <c r="AN12" s="22"/>
      <c r="AO12" s="22"/>
      <c r="AP12" s="22"/>
      <c r="AQ12" s="22"/>
      <c r="AR12" s="22"/>
      <c r="AS12" s="22"/>
      <c r="AT12" s="22"/>
      <c r="AU12" s="22"/>
      <c r="AV12" s="22"/>
      <c r="AW12" s="22">
        <f>+'[2]FEBRERO 2017'!$AC$723</f>
        <v>20939000</v>
      </c>
      <c r="AX12" s="23">
        <f t="shared" si="3"/>
        <v>0.55369107043815857</v>
      </c>
      <c r="AY12" s="22">
        <f t="shared" si="4"/>
        <v>199661000</v>
      </c>
      <c r="AZ12" s="22">
        <f t="shared" si="5"/>
        <v>0</v>
      </c>
      <c r="BA12" s="22">
        <f t="shared" si="5"/>
        <v>0</v>
      </c>
      <c r="BB12" s="22">
        <f t="shared" si="5"/>
        <v>0</v>
      </c>
      <c r="BC12" s="22">
        <f t="shared" si="5"/>
        <v>0</v>
      </c>
      <c r="BD12" s="22">
        <f t="shared" si="5"/>
        <v>0</v>
      </c>
      <c r="BE12" s="22">
        <f t="shared" si="5"/>
        <v>0</v>
      </c>
      <c r="BF12" s="22">
        <f t="shared" si="5"/>
        <v>0</v>
      </c>
      <c r="BG12" s="22">
        <f t="shared" si="5"/>
        <v>0</v>
      </c>
      <c r="BH12" s="22">
        <f t="shared" si="5"/>
        <v>0</v>
      </c>
      <c r="BI12" s="22">
        <f t="shared" si="5"/>
        <v>0</v>
      </c>
      <c r="BJ12" s="22">
        <f t="shared" si="5"/>
        <v>0</v>
      </c>
      <c r="BK12" s="22">
        <f t="shared" si="5"/>
        <v>0</v>
      </c>
      <c r="BL12" s="22">
        <f t="shared" si="5"/>
        <v>0</v>
      </c>
      <c r="BM12" s="22">
        <f t="shared" si="5"/>
        <v>150000000</v>
      </c>
      <c r="BN12" s="22">
        <f t="shared" si="5"/>
        <v>0</v>
      </c>
      <c r="BO12" s="22">
        <f t="shared" si="5"/>
        <v>0</v>
      </c>
      <c r="BP12" s="22">
        <f t="shared" si="6"/>
        <v>0</v>
      </c>
      <c r="BQ12" s="22">
        <f t="shared" si="6"/>
        <v>0</v>
      </c>
      <c r="BR12" s="22">
        <f t="shared" si="6"/>
        <v>0</v>
      </c>
      <c r="BS12" s="22">
        <f t="shared" si="6"/>
        <v>49661000</v>
      </c>
      <c r="BT12" s="23">
        <f t="shared" si="7"/>
        <v>0.19154981142540212</v>
      </c>
      <c r="BU12" s="22">
        <f t="shared" si="8"/>
        <v>69072862</v>
      </c>
      <c r="BV12" s="22"/>
      <c r="BW12" s="22">
        <f>+'[2]FEBRERO 2017'!$H$726</f>
        <v>48133862</v>
      </c>
      <c r="BX12" s="22"/>
      <c r="BY12" s="22"/>
      <c r="BZ12" s="22"/>
      <c r="CA12" s="22"/>
      <c r="CB12" s="22"/>
      <c r="CC12" s="22"/>
      <c r="CD12" s="22"/>
      <c r="CE12" s="22"/>
      <c r="CF12" s="22"/>
      <c r="CG12" s="22"/>
      <c r="CH12" s="22"/>
      <c r="CI12" s="22"/>
      <c r="CJ12" s="22"/>
      <c r="CK12" s="22"/>
      <c r="CL12" s="22"/>
      <c r="CM12" s="22"/>
      <c r="CN12" s="22"/>
      <c r="CO12" s="22">
        <f>+'[2]FEBRERO 2017'!$H$724+'[2]FEBRERO 2017'!$H$732+'[2]FEBRERO 2017'!$H$734+'[2]FEBRERO 2017'!$H$737</f>
        <v>20939000</v>
      </c>
      <c r="CP12" s="23">
        <f t="shared" si="9"/>
        <v>0.80845018857459783</v>
      </c>
      <c r="CQ12" s="22">
        <f t="shared" si="10"/>
        <v>291527138</v>
      </c>
      <c r="CR12" s="22">
        <f t="shared" si="16"/>
        <v>0</v>
      </c>
      <c r="CS12" s="22">
        <f t="shared" si="11"/>
        <v>91866138</v>
      </c>
      <c r="CT12" s="22">
        <f t="shared" si="11"/>
        <v>0</v>
      </c>
      <c r="CU12" s="22">
        <f t="shared" si="11"/>
        <v>0</v>
      </c>
      <c r="CV12" s="22">
        <f t="shared" si="11"/>
        <v>0</v>
      </c>
      <c r="CW12" s="22">
        <f t="shared" si="11"/>
        <v>0</v>
      </c>
      <c r="CX12" s="22">
        <f t="shared" si="11"/>
        <v>0</v>
      </c>
      <c r="CY12" s="22">
        <f t="shared" si="11"/>
        <v>0</v>
      </c>
      <c r="CZ12" s="22">
        <f t="shared" si="11"/>
        <v>0</v>
      </c>
      <c r="DA12" s="22">
        <f t="shared" si="11"/>
        <v>0</v>
      </c>
      <c r="DB12" s="22">
        <f t="shared" si="11"/>
        <v>0</v>
      </c>
      <c r="DC12" s="22">
        <f t="shared" si="11"/>
        <v>0</v>
      </c>
      <c r="DD12" s="22">
        <f t="shared" si="11"/>
        <v>0</v>
      </c>
      <c r="DE12" s="22">
        <f t="shared" si="11"/>
        <v>150000000</v>
      </c>
      <c r="DF12" s="22">
        <f t="shared" si="11"/>
        <v>0</v>
      </c>
      <c r="DG12" s="22">
        <f t="shared" si="11"/>
        <v>0</v>
      </c>
      <c r="DH12" s="22">
        <f t="shared" si="11"/>
        <v>0</v>
      </c>
      <c r="DI12" s="22">
        <f t="shared" si="12"/>
        <v>0</v>
      </c>
      <c r="DJ12" s="22">
        <f t="shared" si="12"/>
        <v>0</v>
      </c>
      <c r="DK12" s="22">
        <f t="shared" si="12"/>
        <v>49661000</v>
      </c>
      <c r="DM12" s="26">
        <f t="shared" si="13"/>
        <v>360600000</v>
      </c>
      <c r="DN12" s="26">
        <f t="shared" si="14"/>
        <v>360600000</v>
      </c>
      <c r="DO12" s="26">
        <f t="shared" si="15"/>
        <v>360600000</v>
      </c>
    </row>
    <row r="13" spans="1:119" ht="35.25" customHeight="1" x14ac:dyDescent="0.25">
      <c r="A13" s="27"/>
      <c r="B13" s="32"/>
      <c r="C13" s="18" t="s">
        <v>75</v>
      </c>
      <c r="D13" s="19" t="s">
        <v>76</v>
      </c>
      <c r="E13" s="20">
        <v>510</v>
      </c>
      <c r="F13" s="21" t="s">
        <v>56</v>
      </c>
      <c r="G13" s="22">
        <f t="shared" si="0"/>
        <v>100000000</v>
      </c>
      <c r="H13" s="22"/>
      <c r="I13" s="22"/>
      <c r="J13" s="22">
        <v>50000000</v>
      </c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>
        <v>50000000</v>
      </c>
      <c r="V13" s="22"/>
      <c r="W13" s="22"/>
      <c r="X13" s="22"/>
      <c r="Y13" s="22"/>
      <c r="Z13" s="22"/>
      <c r="AA13" s="22"/>
      <c r="AB13" s="23">
        <f t="shared" si="1"/>
        <v>0.5</v>
      </c>
      <c r="AC13" s="22">
        <f t="shared" si="2"/>
        <v>50000000</v>
      </c>
      <c r="AD13" s="22"/>
      <c r="AE13" s="22"/>
      <c r="AF13" s="22">
        <f>+'[1]ENERO 2017'!$L$565</f>
        <v>50000000</v>
      </c>
      <c r="AG13" s="22"/>
      <c r="AH13" s="22"/>
      <c r="AI13" s="22"/>
      <c r="AJ13" s="22"/>
      <c r="AK13" s="22"/>
      <c r="AL13" s="22"/>
      <c r="AM13" s="22"/>
      <c r="AN13" s="22"/>
      <c r="AO13" s="22"/>
      <c r="AP13" s="22"/>
      <c r="AQ13" s="22"/>
      <c r="AR13" s="22"/>
      <c r="AS13" s="22"/>
      <c r="AT13" s="22"/>
      <c r="AU13" s="22"/>
      <c r="AV13" s="22"/>
      <c r="AW13" s="22"/>
      <c r="AX13" s="23">
        <f t="shared" si="3"/>
        <v>0.5</v>
      </c>
      <c r="AY13" s="22">
        <f t="shared" si="4"/>
        <v>50000000</v>
      </c>
      <c r="AZ13" s="22">
        <f t="shared" si="5"/>
        <v>0</v>
      </c>
      <c r="BA13" s="22">
        <f t="shared" si="5"/>
        <v>0</v>
      </c>
      <c r="BB13" s="22">
        <f t="shared" si="5"/>
        <v>0</v>
      </c>
      <c r="BC13" s="22">
        <f t="shared" si="5"/>
        <v>0</v>
      </c>
      <c r="BD13" s="22">
        <f t="shared" si="5"/>
        <v>0</v>
      </c>
      <c r="BE13" s="22">
        <f t="shared" si="5"/>
        <v>0</v>
      </c>
      <c r="BF13" s="22">
        <f t="shared" si="5"/>
        <v>0</v>
      </c>
      <c r="BG13" s="22">
        <f t="shared" si="5"/>
        <v>0</v>
      </c>
      <c r="BH13" s="22">
        <f t="shared" si="5"/>
        <v>0</v>
      </c>
      <c r="BI13" s="22">
        <f t="shared" si="5"/>
        <v>0</v>
      </c>
      <c r="BJ13" s="22">
        <f t="shared" si="5"/>
        <v>0</v>
      </c>
      <c r="BK13" s="22">
        <f t="shared" si="5"/>
        <v>0</v>
      </c>
      <c r="BL13" s="22">
        <f t="shared" si="5"/>
        <v>0</v>
      </c>
      <c r="BM13" s="22">
        <f t="shared" si="5"/>
        <v>50000000</v>
      </c>
      <c r="BN13" s="22">
        <f t="shared" si="5"/>
        <v>0</v>
      </c>
      <c r="BO13" s="22">
        <f t="shared" si="5"/>
        <v>0</v>
      </c>
      <c r="BP13" s="22">
        <f t="shared" si="6"/>
        <v>0</v>
      </c>
      <c r="BQ13" s="22">
        <f t="shared" si="6"/>
        <v>0</v>
      </c>
      <c r="BR13" s="22">
        <f t="shared" si="6"/>
        <v>0</v>
      </c>
      <c r="BS13" s="22">
        <f t="shared" si="6"/>
        <v>0</v>
      </c>
      <c r="BT13" s="23">
        <f t="shared" si="7"/>
        <v>0.14017136999999999</v>
      </c>
      <c r="BU13" s="22">
        <f t="shared" si="8"/>
        <v>14017137</v>
      </c>
      <c r="BV13" s="22"/>
      <c r="BW13" s="22"/>
      <c r="BX13" s="22">
        <f>+'[2]FEBRERO 2017'!$H$740</f>
        <v>14017137</v>
      </c>
      <c r="BY13" s="22"/>
      <c r="BZ13" s="22"/>
      <c r="CA13" s="22"/>
      <c r="CB13" s="22"/>
      <c r="CC13" s="22"/>
      <c r="CD13" s="22"/>
      <c r="CE13" s="22"/>
      <c r="CF13" s="22"/>
      <c r="CG13" s="22"/>
      <c r="CH13" s="22"/>
      <c r="CI13" s="22"/>
      <c r="CJ13" s="22"/>
      <c r="CK13" s="22"/>
      <c r="CL13" s="22"/>
      <c r="CM13" s="22"/>
      <c r="CN13" s="22"/>
      <c r="CO13" s="22"/>
      <c r="CP13" s="23">
        <f t="shared" si="9"/>
        <v>0.85982862999999998</v>
      </c>
      <c r="CQ13" s="22">
        <f t="shared" si="10"/>
        <v>85982863</v>
      </c>
      <c r="CR13" s="22">
        <f t="shared" si="16"/>
        <v>0</v>
      </c>
      <c r="CS13" s="22">
        <f t="shared" si="11"/>
        <v>0</v>
      </c>
      <c r="CT13" s="22">
        <f t="shared" si="11"/>
        <v>35982863</v>
      </c>
      <c r="CU13" s="22">
        <f t="shared" si="11"/>
        <v>0</v>
      </c>
      <c r="CV13" s="22">
        <f t="shared" si="11"/>
        <v>0</v>
      </c>
      <c r="CW13" s="22">
        <f t="shared" si="11"/>
        <v>0</v>
      </c>
      <c r="CX13" s="22">
        <f t="shared" si="11"/>
        <v>0</v>
      </c>
      <c r="CY13" s="22">
        <f t="shared" si="11"/>
        <v>0</v>
      </c>
      <c r="CZ13" s="22">
        <f t="shared" si="11"/>
        <v>0</v>
      </c>
      <c r="DA13" s="22">
        <f t="shared" si="11"/>
        <v>0</v>
      </c>
      <c r="DB13" s="22">
        <f t="shared" si="11"/>
        <v>0</v>
      </c>
      <c r="DC13" s="22">
        <f t="shared" si="11"/>
        <v>0</v>
      </c>
      <c r="DD13" s="22">
        <f t="shared" si="11"/>
        <v>0</v>
      </c>
      <c r="DE13" s="22">
        <f t="shared" si="11"/>
        <v>50000000</v>
      </c>
      <c r="DF13" s="22">
        <f t="shared" si="11"/>
        <v>0</v>
      </c>
      <c r="DG13" s="22">
        <f t="shared" si="11"/>
        <v>0</v>
      </c>
      <c r="DH13" s="22">
        <f t="shared" si="11"/>
        <v>0</v>
      </c>
      <c r="DI13" s="22">
        <f t="shared" si="12"/>
        <v>0</v>
      </c>
      <c r="DJ13" s="22">
        <f t="shared" si="12"/>
        <v>0</v>
      </c>
      <c r="DK13" s="22">
        <f t="shared" si="12"/>
        <v>0</v>
      </c>
      <c r="DM13" s="26">
        <f t="shared" si="13"/>
        <v>100000000</v>
      </c>
      <c r="DN13" s="26">
        <f t="shared" si="14"/>
        <v>100000000</v>
      </c>
      <c r="DO13" s="26">
        <f t="shared" si="15"/>
        <v>100000000</v>
      </c>
    </row>
    <row r="14" spans="1:119" ht="39" customHeight="1" x14ac:dyDescent="0.25">
      <c r="A14" s="27"/>
      <c r="B14" s="32"/>
      <c r="C14" s="18" t="s">
        <v>77</v>
      </c>
      <c r="D14" s="19" t="s">
        <v>78</v>
      </c>
      <c r="E14" s="20">
        <v>510</v>
      </c>
      <c r="F14" s="21" t="s">
        <v>56</v>
      </c>
      <c r="G14" s="22">
        <f t="shared" si="0"/>
        <v>75092920</v>
      </c>
      <c r="H14" s="22"/>
      <c r="I14" s="22"/>
      <c r="J14" s="22">
        <v>50000000</v>
      </c>
      <c r="K14" s="22">
        <v>25092920</v>
      </c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3">
        <f t="shared" si="1"/>
        <v>0</v>
      </c>
      <c r="AC14" s="22">
        <f t="shared" si="2"/>
        <v>0</v>
      </c>
      <c r="AD14" s="22"/>
      <c r="AE14" s="22"/>
      <c r="AF14" s="22"/>
      <c r="AG14" s="22"/>
      <c r="AH14" s="22"/>
      <c r="AI14" s="22"/>
      <c r="AJ14" s="22"/>
      <c r="AK14" s="22"/>
      <c r="AL14" s="22"/>
      <c r="AM14" s="22"/>
      <c r="AN14" s="22"/>
      <c r="AO14" s="22"/>
      <c r="AP14" s="22"/>
      <c r="AQ14" s="22"/>
      <c r="AR14" s="22"/>
      <c r="AS14" s="22"/>
      <c r="AT14" s="22"/>
      <c r="AU14" s="22"/>
      <c r="AV14" s="22"/>
      <c r="AW14" s="22"/>
      <c r="AX14" s="23">
        <f t="shared" si="3"/>
        <v>1</v>
      </c>
      <c r="AY14" s="22">
        <f t="shared" si="4"/>
        <v>75092920</v>
      </c>
      <c r="AZ14" s="22">
        <f t="shared" si="5"/>
        <v>0</v>
      </c>
      <c r="BA14" s="22">
        <f t="shared" si="5"/>
        <v>0</v>
      </c>
      <c r="BB14" s="22">
        <f t="shared" si="5"/>
        <v>50000000</v>
      </c>
      <c r="BC14" s="22">
        <f t="shared" si="5"/>
        <v>25092920</v>
      </c>
      <c r="BD14" s="22">
        <f t="shared" si="5"/>
        <v>0</v>
      </c>
      <c r="BE14" s="22">
        <f t="shared" si="5"/>
        <v>0</v>
      </c>
      <c r="BF14" s="22">
        <f t="shared" si="5"/>
        <v>0</v>
      </c>
      <c r="BG14" s="22">
        <f t="shared" si="5"/>
        <v>0</v>
      </c>
      <c r="BH14" s="22">
        <f t="shared" si="5"/>
        <v>0</v>
      </c>
      <c r="BI14" s="22">
        <f t="shared" si="5"/>
        <v>0</v>
      </c>
      <c r="BJ14" s="22">
        <f t="shared" si="5"/>
        <v>0</v>
      </c>
      <c r="BK14" s="22">
        <f t="shared" si="5"/>
        <v>0</v>
      </c>
      <c r="BL14" s="22">
        <f t="shared" si="5"/>
        <v>0</v>
      </c>
      <c r="BM14" s="22">
        <f t="shared" si="5"/>
        <v>0</v>
      </c>
      <c r="BN14" s="22">
        <f t="shared" si="5"/>
        <v>0</v>
      </c>
      <c r="BO14" s="22">
        <f t="shared" si="5"/>
        <v>0</v>
      </c>
      <c r="BP14" s="22">
        <f t="shared" si="6"/>
        <v>0</v>
      </c>
      <c r="BQ14" s="22">
        <f t="shared" si="6"/>
        <v>0</v>
      </c>
      <c r="BR14" s="22">
        <f t="shared" si="6"/>
        <v>0</v>
      </c>
      <c r="BS14" s="22">
        <f t="shared" si="6"/>
        <v>0</v>
      </c>
      <c r="BT14" s="23">
        <f t="shared" si="7"/>
        <v>0</v>
      </c>
      <c r="BU14" s="22">
        <f t="shared" si="8"/>
        <v>0</v>
      </c>
      <c r="BV14" s="22"/>
      <c r="BW14" s="22"/>
      <c r="BX14" s="22"/>
      <c r="BY14" s="22"/>
      <c r="BZ14" s="22"/>
      <c r="CA14" s="22"/>
      <c r="CB14" s="22"/>
      <c r="CC14" s="22"/>
      <c r="CD14" s="22"/>
      <c r="CE14" s="22"/>
      <c r="CF14" s="22"/>
      <c r="CG14" s="22"/>
      <c r="CH14" s="22"/>
      <c r="CI14" s="22"/>
      <c r="CJ14" s="22"/>
      <c r="CK14" s="22"/>
      <c r="CL14" s="22"/>
      <c r="CM14" s="22"/>
      <c r="CN14" s="22"/>
      <c r="CO14" s="22"/>
      <c r="CP14" s="23">
        <f t="shared" si="9"/>
        <v>1</v>
      </c>
      <c r="CQ14" s="22">
        <f t="shared" si="10"/>
        <v>75092920</v>
      </c>
      <c r="CR14" s="22">
        <f t="shared" si="16"/>
        <v>0</v>
      </c>
      <c r="CS14" s="22">
        <f t="shared" si="11"/>
        <v>0</v>
      </c>
      <c r="CT14" s="22">
        <f t="shared" si="11"/>
        <v>50000000</v>
      </c>
      <c r="CU14" s="22">
        <f t="shared" si="11"/>
        <v>25092920</v>
      </c>
      <c r="CV14" s="22">
        <f t="shared" si="11"/>
        <v>0</v>
      </c>
      <c r="CW14" s="22">
        <f t="shared" si="11"/>
        <v>0</v>
      </c>
      <c r="CX14" s="22">
        <f t="shared" si="11"/>
        <v>0</v>
      </c>
      <c r="CY14" s="22">
        <f t="shared" si="11"/>
        <v>0</v>
      </c>
      <c r="CZ14" s="22">
        <f t="shared" si="11"/>
        <v>0</v>
      </c>
      <c r="DA14" s="22">
        <f t="shared" si="11"/>
        <v>0</v>
      </c>
      <c r="DB14" s="22">
        <f t="shared" si="11"/>
        <v>0</v>
      </c>
      <c r="DC14" s="22">
        <f t="shared" si="11"/>
        <v>0</v>
      </c>
      <c r="DD14" s="22">
        <f t="shared" si="11"/>
        <v>0</v>
      </c>
      <c r="DE14" s="22">
        <f t="shared" si="11"/>
        <v>0</v>
      </c>
      <c r="DF14" s="22">
        <f t="shared" si="11"/>
        <v>0</v>
      </c>
      <c r="DG14" s="22">
        <f t="shared" si="11"/>
        <v>0</v>
      </c>
      <c r="DH14" s="22">
        <f t="shared" si="11"/>
        <v>0</v>
      </c>
      <c r="DI14" s="22">
        <f t="shared" si="12"/>
        <v>0</v>
      </c>
      <c r="DJ14" s="22">
        <f t="shared" si="12"/>
        <v>0</v>
      </c>
      <c r="DK14" s="22">
        <f t="shared" si="12"/>
        <v>0</v>
      </c>
      <c r="DM14" s="26">
        <f t="shared" si="13"/>
        <v>75092920</v>
      </c>
      <c r="DN14" s="26">
        <f t="shared" si="14"/>
        <v>75092920</v>
      </c>
      <c r="DO14" s="26">
        <f t="shared" si="15"/>
        <v>75092920</v>
      </c>
    </row>
    <row r="15" spans="1:119" ht="37.5" customHeight="1" x14ac:dyDescent="0.25">
      <c r="A15" s="27"/>
      <c r="B15" s="32"/>
      <c r="C15" s="18" t="s">
        <v>79</v>
      </c>
      <c r="D15" s="19" t="s">
        <v>80</v>
      </c>
      <c r="E15" s="20">
        <v>510</v>
      </c>
      <c r="F15" s="21" t="s">
        <v>56</v>
      </c>
      <c r="G15" s="22">
        <f t="shared" si="0"/>
        <v>103646000</v>
      </c>
      <c r="H15" s="22"/>
      <c r="I15" s="22"/>
      <c r="J15" s="22">
        <v>80000000</v>
      </c>
      <c r="K15" s="22">
        <v>23646000</v>
      </c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3">
        <f t="shared" si="1"/>
        <v>0.77185805530362961</v>
      </c>
      <c r="AC15" s="22">
        <f t="shared" si="2"/>
        <v>80000000</v>
      </c>
      <c r="AD15" s="22"/>
      <c r="AE15" s="22"/>
      <c r="AF15" s="22">
        <f>+'[1]ENERO 2017'!$L$579</f>
        <v>80000000</v>
      </c>
      <c r="AG15" s="22"/>
      <c r="AH15" s="22"/>
      <c r="AI15" s="22"/>
      <c r="AJ15" s="22"/>
      <c r="AK15" s="22"/>
      <c r="AL15" s="22"/>
      <c r="AM15" s="22"/>
      <c r="AN15" s="22"/>
      <c r="AO15" s="22"/>
      <c r="AP15" s="22"/>
      <c r="AQ15" s="22"/>
      <c r="AR15" s="22"/>
      <c r="AS15" s="22"/>
      <c r="AT15" s="22"/>
      <c r="AU15" s="22"/>
      <c r="AV15" s="22"/>
      <c r="AW15" s="22"/>
      <c r="AX15" s="23">
        <f>1-AB15</f>
        <v>0.22814194469637039</v>
      </c>
      <c r="AY15" s="22">
        <f t="shared" si="4"/>
        <v>23646000</v>
      </c>
      <c r="AZ15" s="22">
        <f t="shared" si="5"/>
        <v>0</v>
      </c>
      <c r="BA15" s="22">
        <f t="shared" si="5"/>
        <v>0</v>
      </c>
      <c r="BB15" s="22">
        <f t="shared" si="5"/>
        <v>0</v>
      </c>
      <c r="BC15" s="22">
        <f t="shared" si="5"/>
        <v>23646000</v>
      </c>
      <c r="BD15" s="22">
        <f t="shared" si="5"/>
        <v>0</v>
      </c>
      <c r="BE15" s="22">
        <f t="shared" si="5"/>
        <v>0</v>
      </c>
      <c r="BF15" s="22">
        <f t="shared" si="5"/>
        <v>0</v>
      </c>
      <c r="BG15" s="22">
        <f t="shared" si="5"/>
        <v>0</v>
      </c>
      <c r="BH15" s="22">
        <f t="shared" si="5"/>
        <v>0</v>
      </c>
      <c r="BI15" s="22">
        <f t="shared" si="5"/>
        <v>0</v>
      </c>
      <c r="BJ15" s="22">
        <f t="shared" si="5"/>
        <v>0</v>
      </c>
      <c r="BK15" s="22">
        <f t="shared" si="5"/>
        <v>0</v>
      </c>
      <c r="BL15" s="22">
        <f t="shared" si="5"/>
        <v>0</v>
      </c>
      <c r="BM15" s="22">
        <f t="shared" si="5"/>
        <v>0</v>
      </c>
      <c r="BN15" s="22">
        <f t="shared" si="5"/>
        <v>0</v>
      </c>
      <c r="BO15" s="22">
        <f t="shared" si="5"/>
        <v>0</v>
      </c>
      <c r="BP15" s="22">
        <f t="shared" si="6"/>
        <v>0</v>
      </c>
      <c r="BQ15" s="22">
        <f t="shared" si="6"/>
        <v>0</v>
      </c>
      <c r="BR15" s="22">
        <f t="shared" si="6"/>
        <v>0</v>
      </c>
      <c r="BS15" s="22">
        <f t="shared" si="6"/>
        <v>0</v>
      </c>
      <c r="BT15" s="23">
        <f t="shared" si="7"/>
        <v>0.27982450842290102</v>
      </c>
      <c r="BU15" s="22">
        <f t="shared" si="8"/>
        <v>29002691</v>
      </c>
      <c r="BV15" s="22"/>
      <c r="BW15" s="22"/>
      <c r="BX15" s="22">
        <f>+'[2]FEBRERO 2017'!$H$754</f>
        <v>29002691</v>
      </c>
      <c r="BY15" s="22"/>
      <c r="BZ15" s="22"/>
      <c r="CA15" s="22"/>
      <c r="CB15" s="22"/>
      <c r="CC15" s="22"/>
      <c r="CD15" s="22"/>
      <c r="CE15" s="22"/>
      <c r="CF15" s="22"/>
      <c r="CG15" s="22"/>
      <c r="CH15" s="22"/>
      <c r="CI15" s="22"/>
      <c r="CJ15" s="22"/>
      <c r="CK15" s="22"/>
      <c r="CL15" s="22"/>
      <c r="CM15" s="22"/>
      <c r="CN15" s="22"/>
      <c r="CO15" s="22"/>
      <c r="CP15" s="23">
        <f t="shared" si="9"/>
        <v>0.72017549157709904</v>
      </c>
      <c r="CQ15" s="22">
        <f t="shared" si="10"/>
        <v>74643309</v>
      </c>
      <c r="CR15" s="22">
        <f t="shared" si="16"/>
        <v>0</v>
      </c>
      <c r="CS15" s="22">
        <f t="shared" si="11"/>
        <v>0</v>
      </c>
      <c r="CT15" s="22">
        <f t="shared" si="11"/>
        <v>50997309</v>
      </c>
      <c r="CU15" s="22">
        <f t="shared" si="11"/>
        <v>23646000</v>
      </c>
      <c r="CV15" s="22">
        <f t="shared" si="11"/>
        <v>0</v>
      </c>
      <c r="CW15" s="22">
        <f t="shared" si="11"/>
        <v>0</v>
      </c>
      <c r="CX15" s="22">
        <f t="shared" si="11"/>
        <v>0</v>
      </c>
      <c r="CY15" s="22">
        <f t="shared" si="11"/>
        <v>0</v>
      </c>
      <c r="CZ15" s="22">
        <f t="shared" si="11"/>
        <v>0</v>
      </c>
      <c r="DA15" s="22">
        <f t="shared" si="11"/>
        <v>0</v>
      </c>
      <c r="DB15" s="22">
        <f t="shared" si="11"/>
        <v>0</v>
      </c>
      <c r="DC15" s="22">
        <f t="shared" si="11"/>
        <v>0</v>
      </c>
      <c r="DD15" s="22">
        <f t="shared" si="11"/>
        <v>0</v>
      </c>
      <c r="DE15" s="22">
        <f t="shared" si="11"/>
        <v>0</v>
      </c>
      <c r="DF15" s="22">
        <f t="shared" si="11"/>
        <v>0</v>
      </c>
      <c r="DG15" s="22">
        <f t="shared" si="11"/>
        <v>0</v>
      </c>
      <c r="DH15" s="22">
        <f t="shared" si="11"/>
        <v>0</v>
      </c>
      <c r="DI15" s="22">
        <f t="shared" si="12"/>
        <v>0</v>
      </c>
      <c r="DJ15" s="22">
        <f t="shared" si="12"/>
        <v>0</v>
      </c>
      <c r="DK15" s="22">
        <f t="shared" si="12"/>
        <v>0</v>
      </c>
      <c r="DM15" s="26">
        <f t="shared" si="13"/>
        <v>103646000</v>
      </c>
      <c r="DN15" s="26">
        <f>+AC15+BA14</f>
        <v>80000000</v>
      </c>
      <c r="DO15" s="26">
        <f t="shared" si="15"/>
        <v>103646000</v>
      </c>
    </row>
    <row r="16" spans="1:119" ht="28.5" customHeight="1" x14ac:dyDescent="0.25">
      <c r="A16" s="27"/>
      <c r="B16" s="32"/>
      <c r="C16" s="18" t="s">
        <v>81</v>
      </c>
      <c r="D16" s="19" t="s">
        <v>82</v>
      </c>
      <c r="E16" s="20">
        <v>510</v>
      </c>
      <c r="F16" s="21" t="s">
        <v>56</v>
      </c>
      <c r="G16" s="22">
        <f t="shared" si="0"/>
        <v>34000000</v>
      </c>
      <c r="H16" s="22"/>
      <c r="I16" s="22"/>
      <c r="J16" s="22">
        <v>34000000</v>
      </c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3">
        <f t="shared" si="1"/>
        <v>0</v>
      </c>
      <c r="AC16" s="22">
        <f t="shared" si="2"/>
        <v>0</v>
      </c>
      <c r="AD16" s="22"/>
      <c r="AE16" s="22"/>
      <c r="AF16" s="22"/>
      <c r="AG16" s="22"/>
      <c r="AH16" s="22"/>
      <c r="AI16" s="22"/>
      <c r="AJ16" s="22"/>
      <c r="AK16" s="22"/>
      <c r="AL16" s="22"/>
      <c r="AM16" s="22"/>
      <c r="AN16" s="22"/>
      <c r="AO16" s="22"/>
      <c r="AP16" s="22"/>
      <c r="AQ16" s="22"/>
      <c r="AR16" s="22"/>
      <c r="AS16" s="22"/>
      <c r="AT16" s="22"/>
      <c r="AU16" s="22"/>
      <c r="AV16" s="22"/>
      <c r="AW16" s="22"/>
      <c r="AX16" s="23">
        <f t="shared" si="3"/>
        <v>1</v>
      </c>
      <c r="AY16" s="22">
        <f t="shared" ref="AY16:AY21" si="17">SUM(AZ16:BS16)</f>
        <v>34000000</v>
      </c>
      <c r="AZ16" s="22">
        <f t="shared" si="5"/>
        <v>0</v>
      </c>
      <c r="BA16" s="22">
        <f t="shared" si="5"/>
        <v>0</v>
      </c>
      <c r="BB16" s="22">
        <f t="shared" si="5"/>
        <v>34000000</v>
      </c>
      <c r="BC16" s="22">
        <f t="shared" si="5"/>
        <v>0</v>
      </c>
      <c r="BD16" s="22">
        <f t="shared" si="5"/>
        <v>0</v>
      </c>
      <c r="BE16" s="22">
        <f t="shared" si="5"/>
        <v>0</v>
      </c>
      <c r="BF16" s="22">
        <f t="shared" si="5"/>
        <v>0</v>
      </c>
      <c r="BG16" s="22">
        <f t="shared" si="5"/>
        <v>0</v>
      </c>
      <c r="BH16" s="22">
        <f t="shared" si="5"/>
        <v>0</v>
      </c>
      <c r="BI16" s="22">
        <f t="shared" si="5"/>
        <v>0</v>
      </c>
      <c r="BJ16" s="22">
        <f t="shared" si="5"/>
        <v>0</v>
      </c>
      <c r="BK16" s="22">
        <f t="shared" si="5"/>
        <v>0</v>
      </c>
      <c r="BL16" s="22">
        <f t="shared" si="5"/>
        <v>0</v>
      </c>
      <c r="BM16" s="22">
        <f t="shared" si="5"/>
        <v>0</v>
      </c>
      <c r="BN16" s="22">
        <f t="shared" si="5"/>
        <v>0</v>
      </c>
      <c r="BO16" s="22">
        <f t="shared" si="5"/>
        <v>0</v>
      </c>
      <c r="BP16" s="22">
        <f t="shared" si="6"/>
        <v>0</v>
      </c>
      <c r="BQ16" s="22">
        <f t="shared" si="6"/>
        <v>0</v>
      </c>
      <c r="BR16" s="22">
        <f t="shared" si="6"/>
        <v>0</v>
      </c>
      <c r="BS16" s="22">
        <f t="shared" si="6"/>
        <v>0</v>
      </c>
      <c r="BT16" s="23">
        <f t="shared" si="7"/>
        <v>0</v>
      </c>
      <c r="BU16" s="22">
        <f t="shared" si="8"/>
        <v>0</v>
      </c>
      <c r="BV16" s="22"/>
      <c r="BW16" s="22"/>
      <c r="BX16" s="22"/>
      <c r="BY16" s="22"/>
      <c r="BZ16" s="22"/>
      <c r="CA16" s="22"/>
      <c r="CB16" s="22"/>
      <c r="CC16" s="22"/>
      <c r="CD16" s="22"/>
      <c r="CE16" s="22"/>
      <c r="CF16" s="22"/>
      <c r="CG16" s="22"/>
      <c r="CH16" s="22"/>
      <c r="CI16" s="22"/>
      <c r="CJ16" s="22"/>
      <c r="CK16" s="22"/>
      <c r="CL16" s="22"/>
      <c r="CM16" s="22"/>
      <c r="CN16" s="22"/>
      <c r="CO16" s="22"/>
      <c r="CP16" s="23">
        <f t="shared" si="9"/>
        <v>1</v>
      </c>
      <c r="CQ16" s="22">
        <f t="shared" si="10"/>
        <v>34000000</v>
      </c>
      <c r="CR16" s="22">
        <f t="shared" si="16"/>
        <v>0</v>
      </c>
      <c r="CS16" s="22">
        <f t="shared" si="11"/>
        <v>0</v>
      </c>
      <c r="CT16" s="22">
        <f t="shared" si="11"/>
        <v>34000000</v>
      </c>
      <c r="CU16" s="22">
        <f t="shared" si="11"/>
        <v>0</v>
      </c>
      <c r="CV16" s="22">
        <f t="shared" si="11"/>
        <v>0</v>
      </c>
      <c r="CW16" s="22">
        <f t="shared" si="11"/>
        <v>0</v>
      </c>
      <c r="CX16" s="22">
        <f t="shared" si="11"/>
        <v>0</v>
      </c>
      <c r="CY16" s="22">
        <f t="shared" si="11"/>
        <v>0</v>
      </c>
      <c r="CZ16" s="22">
        <f t="shared" si="11"/>
        <v>0</v>
      </c>
      <c r="DA16" s="22">
        <f t="shared" si="11"/>
        <v>0</v>
      </c>
      <c r="DB16" s="22">
        <f t="shared" si="11"/>
        <v>0</v>
      </c>
      <c r="DC16" s="22">
        <f t="shared" si="11"/>
        <v>0</v>
      </c>
      <c r="DD16" s="22">
        <f t="shared" si="11"/>
        <v>0</v>
      </c>
      <c r="DE16" s="22">
        <f t="shared" si="11"/>
        <v>0</v>
      </c>
      <c r="DF16" s="22">
        <f t="shared" si="11"/>
        <v>0</v>
      </c>
      <c r="DG16" s="22">
        <f t="shared" si="11"/>
        <v>0</v>
      </c>
      <c r="DH16" s="22">
        <f t="shared" si="11"/>
        <v>0</v>
      </c>
      <c r="DI16" s="22">
        <f t="shared" si="12"/>
        <v>0</v>
      </c>
      <c r="DJ16" s="22">
        <f t="shared" si="12"/>
        <v>0</v>
      </c>
      <c r="DK16" s="22">
        <f t="shared" si="12"/>
        <v>0</v>
      </c>
      <c r="DM16" s="26">
        <f t="shared" si="13"/>
        <v>34000000</v>
      </c>
      <c r="DN16" s="26">
        <f>+AC16+AY16</f>
        <v>34000000</v>
      </c>
      <c r="DO16" s="26">
        <f t="shared" si="15"/>
        <v>34000000</v>
      </c>
    </row>
    <row r="17" spans="1:119" ht="39" customHeight="1" x14ac:dyDescent="0.25">
      <c r="A17" s="27"/>
      <c r="B17" s="201" t="s">
        <v>83</v>
      </c>
      <c r="C17" s="30" t="s">
        <v>84</v>
      </c>
      <c r="D17" s="19" t="s">
        <v>85</v>
      </c>
      <c r="E17" s="20">
        <v>510</v>
      </c>
      <c r="F17" s="21" t="s">
        <v>56</v>
      </c>
      <c r="G17" s="22">
        <f t="shared" si="0"/>
        <v>165000000</v>
      </c>
      <c r="H17" s="22"/>
      <c r="I17" s="22">
        <f>65000000+100000000</f>
        <v>165000000</v>
      </c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3">
        <f t="shared" si="1"/>
        <v>0.39393939393939392</v>
      </c>
      <c r="AC17" s="22">
        <f t="shared" si="2"/>
        <v>65000000</v>
      </c>
      <c r="AD17" s="22"/>
      <c r="AE17" s="22">
        <f>+'[1]ENERO 2017'!$K$594</f>
        <v>65000000</v>
      </c>
      <c r="AF17" s="22"/>
      <c r="AG17" s="22"/>
      <c r="AH17" s="22"/>
      <c r="AI17" s="22"/>
      <c r="AJ17" s="22"/>
      <c r="AK17" s="22"/>
      <c r="AL17" s="22"/>
      <c r="AM17" s="22"/>
      <c r="AN17" s="22"/>
      <c r="AO17" s="22"/>
      <c r="AP17" s="22"/>
      <c r="AQ17" s="22"/>
      <c r="AR17" s="22"/>
      <c r="AS17" s="22"/>
      <c r="AT17" s="22"/>
      <c r="AU17" s="22"/>
      <c r="AV17" s="22"/>
      <c r="AW17" s="22"/>
      <c r="AX17" s="23">
        <f>1-AB17</f>
        <v>0.60606060606060608</v>
      </c>
      <c r="AY17" s="22">
        <f t="shared" si="17"/>
        <v>100000000</v>
      </c>
      <c r="AZ17" s="22">
        <f t="shared" si="5"/>
        <v>0</v>
      </c>
      <c r="BA17" s="22">
        <f t="shared" si="5"/>
        <v>100000000</v>
      </c>
      <c r="BB17" s="22">
        <f t="shared" si="5"/>
        <v>0</v>
      </c>
      <c r="BC17" s="22">
        <f t="shared" si="5"/>
        <v>0</v>
      </c>
      <c r="BD17" s="22">
        <f t="shared" si="5"/>
        <v>0</v>
      </c>
      <c r="BE17" s="22">
        <f t="shared" si="5"/>
        <v>0</v>
      </c>
      <c r="BF17" s="22">
        <f t="shared" si="5"/>
        <v>0</v>
      </c>
      <c r="BG17" s="22">
        <f t="shared" si="5"/>
        <v>0</v>
      </c>
      <c r="BH17" s="22">
        <f t="shared" si="5"/>
        <v>0</v>
      </c>
      <c r="BI17" s="22">
        <f t="shared" si="5"/>
        <v>0</v>
      </c>
      <c r="BJ17" s="22">
        <f t="shared" si="5"/>
        <v>0</v>
      </c>
      <c r="BK17" s="22">
        <f t="shared" si="5"/>
        <v>0</v>
      </c>
      <c r="BL17" s="22">
        <f t="shared" si="5"/>
        <v>0</v>
      </c>
      <c r="BM17" s="22">
        <f t="shared" si="5"/>
        <v>0</v>
      </c>
      <c r="BN17" s="22">
        <f t="shared" si="5"/>
        <v>0</v>
      </c>
      <c r="BO17" s="22">
        <f t="shared" si="5"/>
        <v>0</v>
      </c>
      <c r="BP17" s="22">
        <f t="shared" si="6"/>
        <v>0</v>
      </c>
      <c r="BQ17" s="22">
        <f t="shared" si="6"/>
        <v>0</v>
      </c>
      <c r="BR17" s="22">
        <f t="shared" si="6"/>
        <v>0</v>
      </c>
      <c r="BS17" s="22">
        <f t="shared" si="6"/>
        <v>0</v>
      </c>
      <c r="BT17" s="23">
        <f t="shared" si="7"/>
        <v>0.31060151515151513</v>
      </c>
      <c r="BU17" s="22">
        <f t="shared" si="8"/>
        <v>51249250</v>
      </c>
      <c r="BV17" s="22"/>
      <c r="BW17" s="22">
        <f>+'[1]ENERO 2017'!$H$592</f>
        <v>51249250</v>
      </c>
      <c r="BX17" s="22"/>
      <c r="BY17" s="22"/>
      <c r="BZ17" s="22"/>
      <c r="CA17" s="22"/>
      <c r="CB17" s="22"/>
      <c r="CC17" s="22"/>
      <c r="CD17" s="22"/>
      <c r="CE17" s="22"/>
      <c r="CF17" s="22"/>
      <c r="CG17" s="22"/>
      <c r="CH17" s="22"/>
      <c r="CI17" s="22"/>
      <c r="CJ17" s="22"/>
      <c r="CK17" s="22"/>
      <c r="CL17" s="22"/>
      <c r="CM17" s="22"/>
      <c r="CN17" s="22"/>
      <c r="CO17" s="22"/>
      <c r="CP17" s="23">
        <f t="shared" si="9"/>
        <v>0.68939848484848487</v>
      </c>
      <c r="CQ17" s="22">
        <f t="shared" si="10"/>
        <v>113750750</v>
      </c>
      <c r="CR17" s="22">
        <f t="shared" si="16"/>
        <v>0</v>
      </c>
      <c r="CS17" s="22">
        <f t="shared" si="11"/>
        <v>113750750</v>
      </c>
      <c r="CT17" s="22">
        <f t="shared" si="11"/>
        <v>0</v>
      </c>
      <c r="CU17" s="22">
        <f t="shared" si="11"/>
        <v>0</v>
      </c>
      <c r="CV17" s="22">
        <f t="shared" si="11"/>
        <v>0</v>
      </c>
      <c r="CW17" s="22">
        <f t="shared" si="11"/>
        <v>0</v>
      </c>
      <c r="CX17" s="22">
        <f t="shared" si="11"/>
        <v>0</v>
      </c>
      <c r="CY17" s="22">
        <f t="shared" si="11"/>
        <v>0</v>
      </c>
      <c r="CZ17" s="22">
        <f t="shared" si="11"/>
        <v>0</v>
      </c>
      <c r="DA17" s="22">
        <f t="shared" si="11"/>
        <v>0</v>
      </c>
      <c r="DB17" s="22">
        <f t="shared" si="11"/>
        <v>0</v>
      </c>
      <c r="DC17" s="22">
        <f t="shared" si="11"/>
        <v>0</v>
      </c>
      <c r="DD17" s="22">
        <f t="shared" si="11"/>
        <v>0</v>
      </c>
      <c r="DE17" s="22">
        <f t="shared" si="11"/>
        <v>0</v>
      </c>
      <c r="DF17" s="22">
        <f t="shared" si="11"/>
        <v>0</v>
      </c>
      <c r="DG17" s="22">
        <f t="shared" si="11"/>
        <v>0</v>
      </c>
      <c r="DH17" s="22">
        <f t="shared" si="11"/>
        <v>0</v>
      </c>
      <c r="DI17" s="22">
        <f t="shared" si="12"/>
        <v>0</v>
      </c>
      <c r="DJ17" s="22">
        <f t="shared" si="12"/>
        <v>0</v>
      </c>
      <c r="DK17" s="22">
        <f t="shared" si="12"/>
        <v>0</v>
      </c>
      <c r="DM17" s="26">
        <f t="shared" si="13"/>
        <v>165000000</v>
      </c>
      <c r="DN17" s="26">
        <f>+AC17+AY17</f>
        <v>165000000</v>
      </c>
      <c r="DO17" s="26">
        <f t="shared" si="15"/>
        <v>165000000</v>
      </c>
    </row>
    <row r="18" spans="1:119" ht="36" customHeight="1" x14ac:dyDescent="0.25">
      <c r="A18" s="27"/>
      <c r="B18" s="202"/>
      <c r="C18" s="30" t="s">
        <v>86</v>
      </c>
      <c r="D18" s="19" t="s">
        <v>87</v>
      </c>
      <c r="E18" s="20">
        <v>510</v>
      </c>
      <c r="F18" s="21" t="s">
        <v>56</v>
      </c>
      <c r="G18" s="22">
        <f t="shared" si="0"/>
        <v>32440391</v>
      </c>
      <c r="H18" s="22"/>
      <c r="I18" s="22">
        <v>25000000</v>
      </c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>
        <v>7440391</v>
      </c>
      <c r="V18" s="22"/>
      <c r="W18" s="22"/>
      <c r="X18" s="22"/>
      <c r="Y18" s="22"/>
      <c r="Z18" s="22"/>
      <c r="AA18" s="22"/>
      <c r="AB18" s="23">
        <f t="shared" si="1"/>
        <v>0.77064422558901957</v>
      </c>
      <c r="AC18" s="22">
        <f t="shared" si="2"/>
        <v>25000000</v>
      </c>
      <c r="AD18" s="22"/>
      <c r="AE18" s="22">
        <f>+'[1]ENERO 2017'!$K$602</f>
        <v>25000000</v>
      </c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3">
        <f t="shared" si="3"/>
        <v>0.22935577441098043</v>
      </c>
      <c r="AY18" s="22">
        <f t="shared" si="17"/>
        <v>7440391</v>
      </c>
      <c r="AZ18" s="22">
        <f t="shared" si="5"/>
        <v>0</v>
      </c>
      <c r="BA18" s="22">
        <f t="shared" si="5"/>
        <v>0</v>
      </c>
      <c r="BB18" s="22">
        <f t="shared" si="5"/>
        <v>0</v>
      </c>
      <c r="BC18" s="22">
        <f t="shared" si="5"/>
        <v>0</v>
      </c>
      <c r="BD18" s="22">
        <f t="shared" si="5"/>
        <v>0</v>
      </c>
      <c r="BE18" s="22">
        <f t="shared" si="5"/>
        <v>0</v>
      </c>
      <c r="BF18" s="22">
        <f t="shared" si="5"/>
        <v>0</v>
      </c>
      <c r="BG18" s="22">
        <f t="shared" si="5"/>
        <v>0</v>
      </c>
      <c r="BH18" s="22">
        <f t="shared" si="5"/>
        <v>0</v>
      </c>
      <c r="BI18" s="22">
        <f t="shared" si="5"/>
        <v>0</v>
      </c>
      <c r="BJ18" s="22">
        <f t="shared" si="5"/>
        <v>0</v>
      </c>
      <c r="BK18" s="22">
        <f t="shared" si="5"/>
        <v>0</v>
      </c>
      <c r="BL18" s="22">
        <f t="shared" si="5"/>
        <v>0</v>
      </c>
      <c r="BM18" s="22">
        <f t="shared" si="5"/>
        <v>7440391</v>
      </c>
      <c r="BN18" s="22">
        <f t="shared" si="5"/>
        <v>0</v>
      </c>
      <c r="BO18" s="22">
        <f t="shared" si="5"/>
        <v>0</v>
      </c>
      <c r="BP18" s="22">
        <f t="shared" si="6"/>
        <v>0</v>
      </c>
      <c r="BQ18" s="22">
        <f t="shared" si="6"/>
        <v>0</v>
      </c>
      <c r="BR18" s="22">
        <f t="shared" si="6"/>
        <v>0</v>
      </c>
      <c r="BS18" s="22">
        <f t="shared" si="6"/>
        <v>0</v>
      </c>
      <c r="BT18" s="23">
        <f t="shared" si="7"/>
        <v>0.56593399259583521</v>
      </c>
      <c r="BU18" s="22">
        <f t="shared" si="8"/>
        <v>18359120</v>
      </c>
      <c r="BV18" s="22"/>
      <c r="BW18" s="22">
        <f>+'[2]FEBRERO 2017'!$H$782</f>
        <v>18359120</v>
      </c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3">
        <f t="shared" si="9"/>
        <v>0.43406600740416479</v>
      </c>
      <c r="CQ18" s="22">
        <f t="shared" si="10"/>
        <v>14081271</v>
      </c>
      <c r="CR18" s="22">
        <f t="shared" si="16"/>
        <v>0</v>
      </c>
      <c r="CS18" s="22">
        <f t="shared" si="11"/>
        <v>6640880</v>
      </c>
      <c r="CT18" s="22">
        <f t="shared" si="11"/>
        <v>0</v>
      </c>
      <c r="CU18" s="22">
        <f t="shared" si="11"/>
        <v>0</v>
      </c>
      <c r="CV18" s="22">
        <f t="shared" si="11"/>
        <v>0</v>
      </c>
      <c r="CW18" s="22">
        <f t="shared" si="11"/>
        <v>0</v>
      </c>
      <c r="CX18" s="22">
        <f t="shared" si="11"/>
        <v>0</v>
      </c>
      <c r="CY18" s="22">
        <f t="shared" si="11"/>
        <v>0</v>
      </c>
      <c r="CZ18" s="22">
        <f t="shared" si="11"/>
        <v>0</v>
      </c>
      <c r="DA18" s="22">
        <f t="shared" si="11"/>
        <v>0</v>
      </c>
      <c r="DB18" s="22">
        <f t="shared" si="11"/>
        <v>0</v>
      </c>
      <c r="DC18" s="22">
        <f t="shared" si="11"/>
        <v>0</v>
      </c>
      <c r="DD18" s="22">
        <f t="shared" si="11"/>
        <v>0</v>
      </c>
      <c r="DE18" s="22">
        <f t="shared" si="11"/>
        <v>7440391</v>
      </c>
      <c r="DF18" s="22">
        <f t="shared" si="11"/>
        <v>0</v>
      </c>
      <c r="DG18" s="22">
        <f t="shared" si="11"/>
        <v>0</v>
      </c>
      <c r="DH18" s="22">
        <f t="shared" si="11"/>
        <v>0</v>
      </c>
      <c r="DI18" s="22">
        <f t="shared" si="12"/>
        <v>0</v>
      </c>
      <c r="DJ18" s="22">
        <f t="shared" si="12"/>
        <v>0</v>
      </c>
      <c r="DK18" s="22">
        <f t="shared" si="12"/>
        <v>0</v>
      </c>
      <c r="DM18" s="26">
        <f t="shared" si="13"/>
        <v>32440391</v>
      </c>
      <c r="DN18" s="26">
        <f>+AC18+AY18</f>
        <v>32440391</v>
      </c>
      <c r="DO18" s="26">
        <f t="shared" si="15"/>
        <v>32440391</v>
      </c>
    </row>
    <row r="19" spans="1:119" ht="33" customHeight="1" x14ac:dyDescent="0.25">
      <c r="A19" s="27"/>
      <c r="B19" s="201" t="s">
        <v>88</v>
      </c>
      <c r="C19" s="18" t="s">
        <v>89</v>
      </c>
      <c r="D19" s="19" t="s">
        <v>90</v>
      </c>
      <c r="E19" s="20">
        <v>510</v>
      </c>
      <c r="F19" s="21" t="s">
        <v>56</v>
      </c>
      <c r="G19" s="22">
        <f t="shared" si="0"/>
        <v>12000000</v>
      </c>
      <c r="H19" s="22"/>
      <c r="I19" s="22">
        <v>12000000</v>
      </c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3">
        <f t="shared" si="1"/>
        <v>0</v>
      </c>
      <c r="AC19" s="22">
        <f t="shared" si="2"/>
        <v>0</v>
      </c>
      <c r="AD19" s="2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2"/>
      <c r="AS19" s="22"/>
      <c r="AT19" s="22"/>
      <c r="AU19" s="22"/>
      <c r="AV19" s="22"/>
      <c r="AW19" s="22"/>
      <c r="AX19" s="23">
        <f t="shared" si="3"/>
        <v>1</v>
      </c>
      <c r="AY19" s="22">
        <f t="shared" si="17"/>
        <v>12000000</v>
      </c>
      <c r="AZ19" s="22">
        <f t="shared" si="5"/>
        <v>0</v>
      </c>
      <c r="BA19" s="22">
        <f t="shared" si="5"/>
        <v>12000000</v>
      </c>
      <c r="BB19" s="22">
        <f t="shared" si="5"/>
        <v>0</v>
      </c>
      <c r="BC19" s="22">
        <f t="shared" si="5"/>
        <v>0</v>
      </c>
      <c r="BD19" s="22">
        <f t="shared" si="5"/>
        <v>0</v>
      </c>
      <c r="BE19" s="22">
        <f t="shared" si="5"/>
        <v>0</v>
      </c>
      <c r="BF19" s="22">
        <f t="shared" si="5"/>
        <v>0</v>
      </c>
      <c r="BG19" s="22">
        <f t="shared" si="5"/>
        <v>0</v>
      </c>
      <c r="BH19" s="22">
        <f t="shared" si="5"/>
        <v>0</v>
      </c>
      <c r="BI19" s="22">
        <f t="shared" si="5"/>
        <v>0</v>
      </c>
      <c r="BJ19" s="22">
        <f t="shared" si="5"/>
        <v>0</v>
      </c>
      <c r="BK19" s="22">
        <f t="shared" si="5"/>
        <v>0</v>
      </c>
      <c r="BL19" s="22">
        <f t="shared" si="5"/>
        <v>0</v>
      </c>
      <c r="BM19" s="22">
        <f t="shared" si="5"/>
        <v>0</v>
      </c>
      <c r="BN19" s="22">
        <f t="shared" si="5"/>
        <v>0</v>
      </c>
      <c r="BO19" s="22">
        <f t="shared" ref="BO19:BO21" si="18">+W19-AS19</f>
        <v>0</v>
      </c>
      <c r="BP19" s="22">
        <f t="shared" si="6"/>
        <v>0</v>
      </c>
      <c r="BQ19" s="22">
        <f t="shared" si="6"/>
        <v>0</v>
      </c>
      <c r="BR19" s="22">
        <f t="shared" si="6"/>
        <v>0</v>
      </c>
      <c r="BS19" s="22">
        <f t="shared" si="6"/>
        <v>0</v>
      </c>
      <c r="BT19" s="23">
        <f t="shared" si="7"/>
        <v>0</v>
      </c>
      <c r="BU19" s="22">
        <f t="shared" si="8"/>
        <v>0</v>
      </c>
      <c r="BV19" s="22"/>
      <c r="BW19" s="22"/>
      <c r="BX19" s="22"/>
      <c r="BY19" s="22"/>
      <c r="BZ19" s="22"/>
      <c r="CA19" s="22"/>
      <c r="CB19" s="22"/>
      <c r="CC19" s="22"/>
      <c r="CD19" s="22"/>
      <c r="CE19" s="22"/>
      <c r="CF19" s="22"/>
      <c r="CG19" s="22"/>
      <c r="CH19" s="22"/>
      <c r="CI19" s="22"/>
      <c r="CJ19" s="22"/>
      <c r="CK19" s="22"/>
      <c r="CL19" s="22"/>
      <c r="CM19" s="22"/>
      <c r="CN19" s="22"/>
      <c r="CO19" s="22"/>
      <c r="CP19" s="23">
        <f t="shared" si="9"/>
        <v>1</v>
      </c>
      <c r="CQ19" s="22">
        <f t="shared" si="10"/>
        <v>12000000</v>
      </c>
      <c r="CR19" s="22">
        <f t="shared" si="16"/>
        <v>0</v>
      </c>
      <c r="CS19" s="22">
        <f t="shared" si="11"/>
        <v>12000000</v>
      </c>
      <c r="CT19" s="22">
        <f t="shared" si="11"/>
        <v>0</v>
      </c>
      <c r="CU19" s="22">
        <f t="shared" si="11"/>
        <v>0</v>
      </c>
      <c r="CV19" s="22">
        <f t="shared" si="11"/>
        <v>0</v>
      </c>
      <c r="CW19" s="22">
        <f t="shared" si="11"/>
        <v>0</v>
      </c>
      <c r="CX19" s="22">
        <f t="shared" si="11"/>
        <v>0</v>
      </c>
      <c r="CY19" s="22">
        <f t="shared" si="11"/>
        <v>0</v>
      </c>
      <c r="CZ19" s="22">
        <f t="shared" si="11"/>
        <v>0</v>
      </c>
      <c r="DA19" s="22">
        <f t="shared" si="11"/>
        <v>0</v>
      </c>
      <c r="DB19" s="22">
        <f t="shared" si="11"/>
        <v>0</v>
      </c>
      <c r="DC19" s="22">
        <f t="shared" si="11"/>
        <v>0</v>
      </c>
      <c r="DD19" s="22">
        <f t="shared" si="11"/>
        <v>0</v>
      </c>
      <c r="DE19" s="22">
        <f t="shared" si="11"/>
        <v>0</v>
      </c>
      <c r="DF19" s="22">
        <f t="shared" si="11"/>
        <v>0</v>
      </c>
      <c r="DG19" s="22">
        <f t="shared" si="11"/>
        <v>0</v>
      </c>
      <c r="DH19" s="22">
        <f t="shared" ref="DH19:DH21" si="19">X19-CL19</f>
        <v>0</v>
      </c>
      <c r="DI19" s="22">
        <f t="shared" si="12"/>
        <v>0</v>
      </c>
      <c r="DJ19" s="22">
        <f t="shared" si="12"/>
        <v>0</v>
      </c>
      <c r="DK19" s="22">
        <f t="shared" si="12"/>
        <v>0</v>
      </c>
      <c r="DM19" s="26">
        <f t="shared" si="13"/>
        <v>12000000</v>
      </c>
      <c r="DN19" s="26">
        <f>+AC19+AY19</f>
        <v>12000000</v>
      </c>
      <c r="DO19" s="26">
        <f t="shared" si="15"/>
        <v>12000000</v>
      </c>
    </row>
    <row r="20" spans="1:119" ht="42" customHeight="1" x14ac:dyDescent="0.25">
      <c r="A20" s="33"/>
      <c r="B20" s="203"/>
      <c r="C20" s="18" t="s">
        <v>91</v>
      </c>
      <c r="D20" s="19" t="s">
        <v>92</v>
      </c>
      <c r="E20" s="20">
        <v>510</v>
      </c>
      <c r="F20" s="21" t="s">
        <v>93</v>
      </c>
      <c r="G20" s="22">
        <f t="shared" si="0"/>
        <v>73500000</v>
      </c>
      <c r="H20" s="22"/>
      <c r="I20" s="22">
        <v>38000000</v>
      </c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>
        <v>9000000</v>
      </c>
      <c r="V20" s="22"/>
      <c r="W20" s="22"/>
      <c r="X20" s="22"/>
      <c r="Y20" s="22"/>
      <c r="Z20" s="22"/>
      <c r="AA20" s="22">
        <v>26500000</v>
      </c>
      <c r="AB20" s="23">
        <f t="shared" si="1"/>
        <v>0.85034013605442171</v>
      </c>
      <c r="AC20" s="22">
        <f t="shared" si="2"/>
        <v>62500000</v>
      </c>
      <c r="AD20" s="22"/>
      <c r="AE20" s="22">
        <f>+'[1]ENERO 2017'!$K$619</f>
        <v>38000000</v>
      </c>
      <c r="AF20" s="22"/>
      <c r="AG20" s="22"/>
      <c r="AH20" s="22"/>
      <c r="AI20" s="22"/>
      <c r="AJ20" s="22"/>
      <c r="AK20" s="22"/>
      <c r="AL20" s="22"/>
      <c r="AM20" s="22"/>
      <c r="AN20" s="22"/>
      <c r="AO20" s="22"/>
      <c r="AP20" s="22"/>
      <c r="AQ20" s="22"/>
      <c r="AR20" s="22"/>
      <c r="AS20" s="22"/>
      <c r="AT20" s="22"/>
      <c r="AU20" s="22"/>
      <c r="AV20" s="22"/>
      <c r="AW20" s="22">
        <f>+'[1]ENERO 2017'!$T$619</f>
        <v>24500000</v>
      </c>
      <c r="AX20" s="23">
        <f t="shared" si="3"/>
        <v>0.14965986394557829</v>
      </c>
      <c r="AY20" s="22">
        <f t="shared" si="17"/>
        <v>11000000</v>
      </c>
      <c r="AZ20" s="22">
        <f t="shared" ref="AZ20:BN21" si="20">+H20-AD20</f>
        <v>0</v>
      </c>
      <c r="BA20" s="22">
        <f t="shared" si="20"/>
        <v>0</v>
      </c>
      <c r="BB20" s="22">
        <f t="shared" si="20"/>
        <v>0</v>
      </c>
      <c r="BC20" s="22">
        <f t="shared" si="20"/>
        <v>0</v>
      </c>
      <c r="BD20" s="22">
        <f t="shared" si="20"/>
        <v>0</v>
      </c>
      <c r="BE20" s="22">
        <f t="shared" si="20"/>
        <v>0</v>
      </c>
      <c r="BF20" s="22">
        <f t="shared" si="20"/>
        <v>0</v>
      </c>
      <c r="BG20" s="22">
        <f t="shared" si="20"/>
        <v>0</v>
      </c>
      <c r="BH20" s="22">
        <f t="shared" si="20"/>
        <v>0</v>
      </c>
      <c r="BI20" s="22">
        <f t="shared" si="20"/>
        <v>0</v>
      </c>
      <c r="BJ20" s="22">
        <f t="shared" si="20"/>
        <v>0</v>
      </c>
      <c r="BK20" s="22">
        <f t="shared" si="20"/>
        <v>0</v>
      </c>
      <c r="BL20" s="22">
        <f t="shared" si="20"/>
        <v>0</v>
      </c>
      <c r="BM20" s="22">
        <f t="shared" si="20"/>
        <v>9000000</v>
      </c>
      <c r="BN20" s="22">
        <f t="shared" si="20"/>
        <v>0</v>
      </c>
      <c r="BO20" s="22">
        <f t="shared" si="18"/>
        <v>0</v>
      </c>
      <c r="BP20" s="22">
        <f t="shared" si="6"/>
        <v>0</v>
      </c>
      <c r="BQ20" s="22">
        <f t="shared" si="6"/>
        <v>0</v>
      </c>
      <c r="BR20" s="22">
        <f t="shared" si="6"/>
        <v>0</v>
      </c>
      <c r="BS20" s="22">
        <f t="shared" si="6"/>
        <v>2000000</v>
      </c>
      <c r="BT20" s="23">
        <f t="shared" si="7"/>
        <v>0.33058122448979593</v>
      </c>
      <c r="BU20" s="22">
        <f t="shared" si="8"/>
        <v>24297720</v>
      </c>
      <c r="BV20" s="22"/>
      <c r="BW20" s="22">
        <f>+'[2]FEBRERO 2017'!$H$802</f>
        <v>22297720</v>
      </c>
      <c r="BX20" s="22"/>
      <c r="BY20" s="22"/>
      <c r="BZ20" s="22"/>
      <c r="CA20" s="22"/>
      <c r="CB20" s="22"/>
      <c r="CC20" s="22"/>
      <c r="CD20" s="22"/>
      <c r="CE20" s="22"/>
      <c r="CF20" s="22"/>
      <c r="CG20" s="22"/>
      <c r="CH20" s="22"/>
      <c r="CI20" s="22"/>
      <c r="CJ20" s="22"/>
      <c r="CK20" s="22"/>
      <c r="CL20" s="22"/>
      <c r="CM20" s="22"/>
      <c r="CN20" s="22"/>
      <c r="CO20" s="22">
        <f>+'[2]FEBRERO 2017'!$H$806</f>
        <v>2000000</v>
      </c>
      <c r="CP20" s="23">
        <f t="shared" si="9"/>
        <v>0.66941877551020412</v>
      </c>
      <c r="CQ20" s="22">
        <f t="shared" si="10"/>
        <v>49202280</v>
      </c>
      <c r="CR20" s="22">
        <f t="shared" si="16"/>
        <v>0</v>
      </c>
      <c r="CS20" s="22">
        <f t="shared" si="16"/>
        <v>15702280</v>
      </c>
      <c r="CT20" s="22">
        <f t="shared" si="16"/>
        <v>0</v>
      </c>
      <c r="CU20" s="22">
        <f t="shared" si="16"/>
        <v>0</v>
      </c>
      <c r="CV20" s="22">
        <f t="shared" si="16"/>
        <v>0</v>
      </c>
      <c r="CW20" s="22">
        <f t="shared" si="16"/>
        <v>0</v>
      </c>
      <c r="CX20" s="22">
        <f t="shared" si="16"/>
        <v>0</v>
      </c>
      <c r="CY20" s="22">
        <f t="shared" si="16"/>
        <v>0</v>
      </c>
      <c r="CZ20" s="22">
        <f t="shared" si="16"/>
        <v>0</v>
      </c>
      <c r="DA20" s="22">
        <f t="shared" si="16"/>
        <v>0</v>
      </c>
      <c r="DB20" s="22">
        <f t="shared" si="16"/>
        <v>0</v>
      </c>
      <c r="DC20" s="22">
        <f t="shared" si="16"/>
        <v>0</v>
      </c>
      <c r="DD20" s="22">
        <f t="shared" si="16"/>
        <v>0</v>
      </c>
      <c r="DE20" s="22">
        <f t="shared" si="16"/>
        <v>9000000</v>
      </c>
      <c r="DF20" s="22">
        <f t="shared" si="16"/>
        <v>0</v>
      </c>
      <c r="DG20" s="22">
        <f t="shared" si="16"/>
        <v>0</v>
      </c>
      <c r="DH20" s="22">
        <f t="shared" si="19"/>
        <v>0</v>
      </c>
      <c r="DI20" s="22">
        <f t="shared" si="12"/>
        <v>0</v>
      </c>
      <c r="DJ20" s="22">
        <f t="shared" si="12"/>
        <v>0</v>
      </c>
      <c r="DK20" s="22">
        <f t="shared" si="12"/>
        <v>24500000</v>
      </c>
      <c r="DM20" s="26">
        <f t="shared" si="13"/>
        <v>73500000</v>
      </c>
      <c r="DN20" s="26">
        <f>+AC20+AY20</f>
        <v>73500000</v>
      </c>
      <c r="DO20" s="26">
        <f t="shared" si="15"/>
        <v>73500000</v>
      </c>
    </row>
    <row r="21" spans="1:119" ht="34.5" customHeight="1" x14ac:dyDescent="0.25">
      <c r="A21" s="33"/>
      <c r="B21" s="34"/>
      <c r="C21" s="18" t="s">
        <v>94</v>
      </c>
      <c r="D21" s="35" t="s">
        <v>95</v>
      </c>
      <c r="E21" s="20">
        <v>510</v>
      </c>
      <c r="F21" s="21" t="s">
        <v>56</v>
      </c>
      <c r="G21" s="22">
        <f t="shared" si="0"/>
        <v>20000000</v>
      </c>
      <c r="H21" s="36"/>
      <c r="I21" s="36"/>
      <c r="J21" s="36">
        <v>20000000</v>
      </c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  <c r="AA21" s="36"/>
      <c r="AB21" s="23">
        <f t="shared" si="1"/>
        <v>0.1275085</v>
      </c>
      <c r="AC21" s="22">
        <f t="shared" si="2"/>
        <v>2550170</v>
      </c>
      <c r="AD21" s="36"/>
      <c r="AE21" s="36"/>
      <c r="AF21" s="36">
        <f>+'[2]FEBRERO 2017'!$L$811</f>
        <v>2550170</v>
      </c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23">
        <f t="shared" si="3"/>
        <v>0.87249149999999998</v>
      </c>
      <c r="AY21" s="22">
        <f t="shared" si="17"/>
        <v>17449830</v>
      </c>
      <c r="AZ21" s="22">
        <f t="shared" si="20"/>
        <v>0</v>
      </c>
      <c r="BA21" s="22">
        <f t="shared" si="20"/>
        <v>0</v>
      </c>
      <c r="BB21" s="22">
        <f t="shared" si="20"/>
        <v>17449830</v>
      </c>
      <c r="BC21" s="22">
        <f t="shared" si="20"/>
        <v>0</v>
      </c>
      <c r="BD21" s="22">
        <f t="shared" si="20"/>
        <v>0</v>
      </c>
      <c r="BE21" s="22">
        <f t="shared" si="20"/>
        <v>0</v>
      </c>
      <c r="BF21" s="22">
        <f t="shared" si="20"/>
        <v>0</v>
      </c>
      <c r="BG21" s="22">
        <f t="shared" si="20"/>
        <v>0</v>
      </c>
      <c r="BH21" s="22">
        <f t="shared" si="20"/>
        <v>0</v>
      </c>
      <c r="BI21" s="22">
        <f t="shared" si="20"/>
        <v>0</v>
      </c>
      <c r="BJ21" s="22">
        <f t="shared" si="20"/>
        <v>0</v>
      </c>
      <c r="BK21" s="22">
        <f t="shared" si="20"/>
        <v>0</v>
      </c>
      <c r="BL21" s="22">
        <f t="shared" si="20"/>
        <v>0</v>
      </c>
      <c r="BM21" s="22">
        <f t="shared" si="20"/>
        <v>0</v>
      </c>
      <c r="BN21" s="22">
        <f t="shared" si="20"/>
        <v>0</v>
      </c>
      <c r="BO21" s="22">
        <f t="shared" si="18"/>
        <v>0</v>
      </c>
      <c r="BP21" s="22">
        <f t="shared" si="6"/>
        <v>0</v>
      </c>
      <c r="BQ21" s="22">
        <f t="shared" si="6"/>
        <v>0</v>
      </c>
      <c r="BR21" s="22">
        <f t="shared" si="6"/>
        <v>0</v>
      </c>
      <c r="BS21" s="22">
        <f t="shared" si="6"/>
        <v>0</v>
      </c>
      <c r="BT21" s="23">
        <f t="shared" si="7"/>
        <v>0.1275085</v>
      </c>
      <c r="BU21" s="22">
        <f t="shared" si="8"/>
        <v>2550170</v>
      </c>
      <c r="BV21" s="36"/>
      <c r="BW21" s="36"/>
      <c r="BX21" s="36">
        <f>+'[2]FEBRERO 2017'!$H$809</f>
        <v>2550170</v>
      </c>
      <c r="BY21" s="36"/>
      <c r="BZ21" s="36"/>
      <c r="CA21" s="36"/>
      <c r="CB21" s="36"/>
      <c r="CC21" s="36"/>
      <c r="CD21" s="36"/>
      <c r="CE21" s="36"/>
      <c r="CF21" s="36"/>
      <c r="CG21" s="36"/>
      <c r="CH21" s="36"/>
      <c r="CI21" s="36"/>
      <c r="CJ21" s="36"/>
      <c r="CK21" s="36"/>
      <c r="CL21" s="36"/>
      <c r="CM21" s="36"/>
      <c r="CN21" s="36"/>
      <c r="CO21" s="36"/>
      <c r="CP21" s="23">
        <f t="shared" si="9"/>
        <v>0.87249149999999998</v>
      </c>
      <c r="CQ21" s="22">
        <f t="shared" si="10"/>
        <v>17449830</v>
      </c>
      <c r="CR21" s="22">
        <f t="shared" si="16"/>
        <v>0</v>
      </c>
      <c r="CS21" s="22">
        <f t="shared" si="16"/>
        <v>0</v>
      </c>
      <c r="CT21" s="22">
        <f t="shared" si="16"/>
        <v>17449830</v>
      </c>
      <c r="CU21" s="22">
        <f t="shared" si="16"/>
        <v>0</v>
      </c>
      <c r="CV21" s="22">
        <f t="shared" si="16"/>
        <v>0</v>
      </c>
      <c r="CW21" s="22">
        <f t="shared" si="16"/>
        <v>0</v>
      </c>
      <c r="CX21" s="22">
        <f t="shared" si="16"/>
        <v>0</v>
      </c>
      <c r="CY21" s="22">
        <f t="shared" si="16"/>
        <v>0</v>
      </c>
      <c r="CZ21" s="22">
        <f t="shared" si="16"/>
        <v>0</v>
      </c>
      <c r="DA21" s="22">
        <f t="shared" si="16"/>
        <v>0</v>
      </c>
      <c r="DB21" s="22">
        <f t="shared" si="16"/>
        <v>0</v>
      </c>
      <c r="DC21" s="22">
        <f t="shared" si="16"/>
        <v>0</v>
      </c>
      <c r="DD21" s="22">
        <f t="shared" si="16"/>
        <v>0</v>
      </c>
      <c r="DE21" s="22">
        <f t="shared" si="16"/>
        <v>0</v>
      </c>
      <c r="DF21" s="22">
        <f t="shared" si="16"/>
        <v>0</v>
      </c>
      <c r="DG21" s="22">
        <f t="shared" si="16"/>
        <v>0</v>
      </c>
      <c r="DH21" s="22">
        <f t="shared" si="19"/>
        <v>0</v>
      </c>
      <c r="DI21" s="22">
        <f t="shared" si="12"/>
        <v>0</v>
      </c>
      <c r="DJ21" s="22">
        <f t="shared" si="12"/>
        <v>0</v>
      </c>
      <c r="DK21" s="22">
        <f t="shared" si="12"/>
        <v>0</v>
      </c>
      <c r="DM21" s="26"/>
      <c r="DN21" s="26"/>
      <c r="DO21" s="26"/>
    </row>
    <row r="22" spans="1:119" s="43" customFormat="1" ht="17.25" customHeight="1" thickBot="1" x14ac:dyDescent="0.3">
      <c r="A22" s="37"/>
      <c r="B22" s="195" t="s">
        <v>96</v>
      </c>
      <c r="C22" s="196"/>
      <c r="D22" s="196"/>
      <c r="E22" s="197"/>
      <c r="F22" s="38"/>
      <c r="G22" s="39">
        <f t="shared" ref="G22:M22" si="21">SUM(G4:G21)</f>
        <v>1730258531</v>
      </c>
      <c r="H22" s="39">
        <f t="shared" si="21"/>
        <v>0</v>
      </c>
      <c r="I22" s="39">
        <f t="shared" si="21"/>
        <v>770000000</v>
      </c>
      <c r="J22" s="39">
        <f t="shared" si="21"/>
        <v>250000000</v>
      </c>
      <c r="K22" s="39">
        <f t="shared" si="21"/>
        <v>258269543</v>
      </c>
      <c r="L22" s="39">
        <f t="shared" si="21"/>
        <v>0</v>
      </c>
      <c r="M22" s="39">
        <f t="shared" si="21"/>
        <v>0</v>
      </c>
      <c r="N22" s="39"/>
      <c r="O22" s="39">
        <f t="shared" ref="O22:AA22" si="22">SUM(O4:O21)</f>
        <v>0</v>
      </c>
      <c r="P22" s="39">
        <f t="shared" si="22"/>
        <v>0</v>
      </c>
      <c r="Q22" s="39">
        <f t="shared" si="22"/>
        <v>0</v>
      </c>
      <c r="R22" s="39">
        <f t="shared" si="22"/>
        <v>0</v>
      </c>
      <c r="S22" s="39">
        <f t="shared" si="22"/>
        <v>0</v>
      </c>
      <c r="T22" s="39">
        <f t="shared" si="22"/>
        <v>0</v>
      </c>
      <c r="U22" s="39">
        <f t="shared" si="22"/>
        <v>278034610</v>
      </c>
      <c r="V22" s="39">
        <f t="shared" si="22"/>
        <v>0</v>
      </c>
      <c r="W22" s="39">
        <f t="shared" si="22"/>
        <v>0</v>
      </c>
      <c r="X22" s="39">
        <f t="shared" si="22"/>
        <v>0</v>
      </c>
      <c r="Y22" s="39">
        <f t="shared" si="22"/>
        <v>0</v>
      </c>
      <c r="Z22" s="39">
        <f t="shared" si="22"/>
        <v>0</v>
      </c>
      <c r="AA22" s="39">
        <f t="shared" si="22"/>
        <v>173954378</v>
      </c>
      <c r="AB22" s="40">
        <f t="shared" si="1"/>
        <v>0.39881244082130751</v>
      </c>
      <c r="AC22" s="41">
        <f t="shared" ref="AC22:AW22" si="23">SUM(AC4:AC21)</f>
        <v>690048628</v>
      </c>
      <c r="AD22" s="41">
        <f t="shared" si="23"/>
        <v>0</v>
      </c>
      <c r="AE22" s="41">
        <f t="shared" si="23"/>
        <v>471834000</v>
      </c>
      <c r="AF22" s="41">
        <f t="shared" si="23"/>
        <v>132550170</v>
      </c>
      <c r="AG22" s="41">
        <f t="shared" si="23"/>
        <v>4371080</v>
      </c>
      <c r="AH22" s="41">
        <f t="shared" si="23"/>
        <v>0</v>
      </c>
      <c r="AI22" s="41">
        <f t="shared" si="23"/>
        <v>0</v>
      </c>
      <c r="AJ22" s="41">
        <f t="shared" si="23"/>
        <v>0</v>
      </c>
      <c r="AK22" s="41">
        <f t="shared" si="23"/>
        <v>0</v>
      </c>
      <c r="AL22" s="41">
        <f t="shared" si="23"/>
        <v>0</v>
      </c>
      <c r="AM22" s="41">
        <f t="shared" si="23"/>
        <v>0</v>
      </c>
      <c r="AN22" s="41">
        <f t="shared" si="23"/>
        <v>0</v>
      </c>
      <c r="AO22" s="41">
        <f t="shared" si="23"/>
        <v>0</v>
      </c>
      <c r="AP22" s="41">
        <f t="shared" si="23"/>
        <v>0</v>
      </c>
      <c r="AQ22" s="41">
        <f t="shared" si="23"/>
        <v>0</v>
      </c>
      <c r="AR22" s="41">
        <f t="shared" si="23"/>
        <v>0</v>
      </c>
      <c r="AS22" s="41">
        <f t="shared" si="23"/>
        <v>0</v>
      </c>
      <c r="AT22" s="41">
        <f t="shared" si="23"/>
        <v>0</v>
      </c>
      <c r="AU22" s="41">
        <f t="shared" si="23"/>
        <v>0</v>
      </c>
      <c r="AV22" s="41">
        <f t="shared" si="23"/>
        <v>0</v>
      </c>
      <c r="AW22" s="41">
        <f t="shared" si="23"/>
        <v>81293378</v>
      </c>
      <c r="AX22" s="42">
        <f t="shared" si="3"/>
        <v>0.60118755917869249</v>
      </c>
      <c r="AY22" s="41">
        <f t="shared" ref="AY22:BS22" si="24">SUM(AY4:AY21)</f>
        <v>1040209903</v>
      </c>
      <c r="AZ22" s="41">
        <f t="shared" si="24"/>
        <v>0</v>
      </c>
      <c r="BA22" s="41">
        <f t="shared" si="24"/>
        <v>298166000</v>
      </c>
      <c r="BB22" s="41">
        <f t="shared" si="24"/>
        <v>117449830</v>
      </c>
      <c r="BC22" s="41">
        <f>SUM(BC4:BC21)</f>
        <v>253898463</v>
      </c>
      <c r="BD22" s="41">
        <f t="shared" si="24"/>
        <v>0</v>
      </c>
      <c r="BE22" s="41">
        <f t="shared" si="24"/>
        <v>0</v>
      </c>
      <c r="BF22" s="41">
        <f t="shared" si="24"/>
        <v>0</v>
      </c>
      <c r="BG22" s="41">
        <f t="shared" si="24"/>
        <v>0</v>
      </c>
      <c r="BH22" s="41">
        <f t="shared" si="24"/>
        <v>0</v>
      </c>
      <c r="BI22" s="41">
        <f t="shared" si="24"/>
        <v>0</v>
      </c>
      <c r="BJ22" s="41">
        <f t="shared" si="24"/>
        <v>0</v>
      </c>
      <c r="BK22" s="41">
        <f t="shared" si="24"/>
        <v>0</v>
      </c>
      <c r="BL22" s="41">
        <f t="shared" si="24"/>
        <v>0</v>
      </c>
      <c r="BM22" s="41">
        <f t="shared" si="24"/>
        <v>278034610</v>
      </c>
      <c r="BN22" s="41">
        <f t="shared" si="24"/>
        <v>0</v>
      </c>
      <c r="BO22" s="41">
        <f t="shared" si="24"/>
        <v>0</v>
      </c>
      <c r="BP22" s="41">
        <f t="shared" si="24"/>
        <v>0</v>
      </c>
      <c r="BQ22" s="41">
        <f t="shared" si="24"/>
        <v>0</v>
      </c>
      <c r="BR22" s="41">
        <f t="shared" si="24"/>
        <v>0</v>
      </c>
      <c r="BS22" s="41">
        <f t="shared" si="24"/>
        <v>92661000</v>
      </c>
      <c r="BT22" s="42">
        <f t="shared" si="7"/>
        <v>0.16412116681538846</v>
      </c>
      <c r="BU22" s="41">
        <f t="shared" ref="BU22:CO22" si="25">SUM(BU4:BU21)</f>
        <v>283972049</v>
      </c>
      <c r="BV22" s="41">
        <f t="shared" si="25"/>
        <v>0</v>
      </c>
      <c r="BW22" s="41">
        <f t="shared" si="25"/>
        <v>210237593</v>
      </c>
      <c r="BX22" s="41">
        <f t="shared" si="25"/>
        <v>45569998</v>
      </c>
      <c r="BY22" s="41">
        <f t="shared" si="25"/>
        <v>4371080</v>
      </c>
      <c r="BZ22" s="41">
        <f t="shared" si="25"/>
        <v>0</v>
      </c>
      <c r="CA22" s="41">
        <f t="shared" si="25"/>
        <v>0</v>
      </c>
      <c r="CB22" s="41">
        <f t="shared" si="25"/>
        <v>0</v>
      </c>
      <c r="CC22" s="41">
        <f t="shared" si="25"/>
        <v>0</v>
      </c>
      <c r="CD22" s="41">
        <f t="shared" si="25"/>
        <v>0</v>
      </c>
      <c r="CE22" s="41">
        <f t="shared" si="25"/>
        <v>0</v>
      </c>
      <c r="CF22" s="41">
        <f t="shared" si="25"/>
        <v>0</v>
      </c>
      <c r="CG22" s="41">
        <f t="shared" si="25"/>
        <v>0</v>
      </c>
      <c r="CH22" s="41">
        <f t="shared" si="25"/>
        <v>0</v>
      </c>
      <c r="CI22" s="41">
        <f t="shared" si="25"/>
        <v>0</v>
      </c>
      <c r="CJ22" s="41">
        <f t="shared" si="25"/>
        <v>0</v>
      </c>
      <c r="CK22" s="41">
        <f t="shared" si="25"/>
        <v>0</v>
      </c>
      <c r="CL22" s="41">
        <f t="shared" si="25"/>
        <v>0</v>
      </c>
      <c r="CM22" s="41">
        <f t="shared" si="25"/>
        <v>0</v>
      </c>
      <c r="CN22" s="41">
        <f t="shared" si="25"/>
        <v>0</v>
      </c>
      <c r="CO22" s="41">
        <f t="shared" si="25"/>
        <v>23793378</v>
      </c>
      <c r="CP22" s="42">
        <f t="shared" si="9"/>
        <v>0.83587883318461154</v>
      </c>
      <c r="CQ22" s="41">
        <f t="shared" ref="CQ22:DK22" si="26">SUM(CQ4:CQ21)</f>
        <v>1446286482</v>
      </c>
      <c r="CR22" s="41">
        <f t="shared" si="26"/>
        <v>0</v>
      </c>
      <c r="CS22" s="41">
        <f t="shared" si="26"/>
        <v>559762407</v>
      </c>
      <c r="CT22" s="41">
        <f t="shared" si="26"/>
        <v>204430002</v>
      </c>
      <c r="CU22" s="41">
        <f t="shared" si="26"/>
        <v>253898463</v>
      </c>
      <c r="CV22" s="41">
        <f t="shared" si="26"/>
        <v>0</v>
      </c>
      <c r="CW22" s="41">
        <f t="shared" si="26"/>
        <v>0</v>
      </c>
      <c r="CX22" s="41">
        <f t="shared" si="26"/>
        <v>0</v>
      </c>
      <c r="CY22" s="41">
        <f t="shared" si="26"/>
        <v>0</v>
      </c>
      <c r="CZ22" s="41">
        <f t="shared" si="26"/>
        <v>0</v>
      </c>
      <c r="DA22" s="41">
        <f t="shared" si="26"/>
        <v>0</v>
      </c>
      <c r="DB22" s="41">
        <f t="shared" si="26"/>
        <v>0</v>
      </c>
      <c r="DC22" s="41">
        <f t="shared" si="26"/>
        <v>0</v>
      </c>
      <c r="DD22" s="41">
        <f t="shared" si="26"/>
        <v>0</v>
      </c>
      <c r="DE22" s="41">
        <f t="shared" si="26"/>
        <v>278034610</v>
      </c>
      <c r="DF22" s="41">
        <f t="shared" si="26"/>
        <v>0</v>
      </c>
      <c r="DG22" s="41">
        <f t="shared" si="26"/>
        <v>0</v>
      </c>
      <c r="DH22" s="41">
        <f t="shared" si="26"/>
        <v>0</v>
      </c>
      <c r="DI22" s="41">
        <f t="shared" si="26"/>
        <v>0</v>
      </c>
      <c r="DJ22" s="41">
        <f t="shared" si="26"/>
        <v>0</v>
      </c>
      <c r="DK22" s="41">
        <f t="shared" si="26"/>
        <v>150161000</v>
      </c>
      <c r="DM22" s="26">
        <f t="shared" ref="DM22:DM85" si="27">+G22</f>
        <v>1730258531</v>
      </c>
      <c r="DN22" s="26">
        <f t="shared" ref="DN22:DN85" si="28">+AC22+AY22</f>
        <v>1730258531</v>
      </c>
      <c r="DO22" s="26">
        <f t="shared" ref="DO22:DO85" si="29">+BU22+CQ22</f>
        <v>1730258531</v>
      </c>
    </row>
    <row r="23" spans="1:119" ht="33" customHeight="1" thickTop="1" x14ac:dyDescent="0.25">
      <c r="A23" s="17" t="s">
        <v>97</v>
      </c>
      <c r="B23" s="188" t="s">
        <v>98</v>
      </c>
      <c r="C23" s="18" t="s">
        <v>99</v>
      </c>
      <c r="D23" s="19" t="s">
        <v>100</v>
      </c>
      <c r="E23" s="20">
        <v>410</v>
      </c>
      <c r="F23" s="44" t="s">
        <v>101</v>
      </c>
      <c r="G23" s="22">
        <f t="shared" ref="G23:G51" si="30">SUM(H23:AA23)</f>
        <v>150000000</v>
      </c>
      <c r="H23" s="45"/>
      <c r="I23" s="22"/>
      <c r="J23" s="22">
        <v>150000000</v>
      </c>
      <c r="K23" s="22"/>
      <c r="L23" s="22"/>
      <c r="M23" s="45"/>
      <c r="N23" s="45"/>
      <c r="O23" s="46"/>
      <c r="P23" s="46"/>
      <c r="Q23" s="46"/>
      <c r="R23" s="47"/>
      <c r="S23" s="46"/>
      <c r="T23" s="46"/>
      <c r="U23" s="46"/>
      <c r="V23" s="46"/>
      <c r="W23" s="46"/>
      <c r="X23" s="46"/>
      <c r="Y23" s="46"/>
      <c r="Z23" s="46"/>
      <c r="AA23" s="46"/>
      <c r="AB23" s="48">
        <f t="shared" si="1"/>
        <v>0</v>
      </c>
      <c r="AC23" s="22">
        <f t="shared" ref="AC23:AC51" si="31">SUM(AD23:AW23)</f>
        <v>0</v>
      </c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22"/>
      <c r="AO23" s="22"/>
      <c r="AP23" s="22"/>
      <c r="AQ23" s="22"/>
      <c r="AR23" s="22"/>
      <c r="AS23" s="22"/>
      <c r="AT23" s="22"/>
      <c r="AU23" s="22"/>
      <c r="AV23" s="22"/>
      <c r="AW23" s="22"/>
      <c r="AX23" s="23">
        <f t="shared" si="3"/>
        <v>1</v>
      </c>
      <c r="AY23" s="22">
        <f t="shared" ref="AY23:AY51" si="32">SUM(AZ23:BS23)</f>
        <v>150000000</v>
      </c>
      <c r="AZ23" s="22">
        <f t="shared" ref="AZ23:BO38" si="33">+H23-AD23</f>
        <v>0</v>
      </c>
      <c r="BA23" s="22">
        <f t="shared" si="33"/>
        <v>0</v>
      </c>
      <c r="BB23" s="22">
        <f t="shared" si="33"/>
        <v>150000000</v>
      </c>
      <c r="BC23" s="22">
        <f t="shared" si="33"/>
        <v>0</v>
      </c>
      <c r="BD23" s="22">
        <f t="shared" si="33"/>
        <v>0</v>
      </c>
      <c r="BE23" s="22">
        <f t="shared" si="33"/>
        <v>0</v>
      </c>
      <c r="BF23" s="22">
        <f t="shared" si="33"/>
        <v>0</v>
      </c>
      <c r="BG23" s="22">
        <f t="shared" si="33"/>
        <v>0</v>
      </c>
      <c r="BH23" s="22">
        <f t="shared" si="33"/>
        <v>0</v>
      </c>
      <c r="BI23" s="22">
        <f t="shared" si="33"/>
        <v>0</v>
      </c>
      <c r="BJ23" s="22">
        <f t="shared" si="33"/>
        <v>0</v>
      </c>
      <c r="BK23" s="22">
        <f t="shared" si="33"/>
        <v>0</v>
      </c>
      <c r="BL23" s="22">
        <f t="shared" si="33"/>
        <v>0</v>
      </c>
      <c r="BM23" s="22">
        <f t="shared" si="33"/>
        <v>0</v>
      </c>
      <c r="BN23" s="22">
        <f t="shared" si="33"/>
        <v>0</v>
      </c>
      <c r="BO23" s="22">
        <f t="shared" si="33"/>
        <v>0</v>
      </c>
      <c r="BP23" s="22">
        <f t="shared" ref="BP23:BS51" si="34">+X23-AT23</f>
        <v>0</v>
      </c>
      <c r="BQ23" s="22">
        <f t="shared" si="34"/>
        <v>0</v>
      </c>
      <c r="BR23" s="22">
        <f t="shared" si="34"/>
        <v>0</v>
      </c>
      <c r="BS23" s="22">
        <f t="shared" si="34"/>
        <v>0</v>
      </c>
      <c r="BT23" s="23">
        <f t="shared" si="7"/>
        <v>0</v>
      </c>
      <c r="BU23" s="22">
        <f t="shared" ref="BU23:BU51" si="35">SUM(BV23:CO23)</f>
        <v>0</v>
      </c>
      <c r="BV23" s="22"/>
      <c r="BW23" s="22"/>
      <c r="BX23" s="22"/>
      <c r="BY23" s="22"/>
      <c r="BZ23" s="22"/>
      <c r="CA23" s="22"/>
      <c r="CB23" s="22"/>
      <c r="CC23" s="22"/>
      <c r="CD23" s="22"/>
      <c r="CE23" s="22"/>
      <c r="CF23" s="22"/>
      <c r="CG23" s="22"/>
      <c r="CH23" s="22"/>
      <c r="CI23" s="22"/>
      <c r="CJ23" s="22"/>
      <c r="CK23" s="22"/>
      <c r="CL23" s="22"/>
      <c r="CM23" s="22"/>
      <c r="CN23" s="22"/>
      <c r="CO23" s="22"/>
      <c r="CP23" s="23">
        <f t="shared" si="9"/>
        <v>1</v>
      </c>
      <c r="CQ23" s="22">
        <f t="shared" ref="CQ23:CQ51" si="36">SUM(CR23:DK23)</f>
        <v>150000000</v>
      </c>
      <c r="CR23" s="22">
        <f>H23-BV23</f>
        <v>0</v>
      </c>
      <c r="CS23" s="22">
        <f t="shared" ref="CS23:DH38" si="37">I23-BW23</f>
        <v>0</v>
      </c>
      <c r="CT23" s="22">
        <f t="shared" si="37"/>
        <v>150000000</v>
      </c>
      <c r="CU23" s="22">
        <f t="shared" si="37"/>
        <v>0</v>
      </c>
      <c r="CV23" s="22">
        <f t="shared" si="37"/>
        <v>0</v>
      </c>
      <c r="CW23" s="22">
        <f t="shared" si="37"/>
        <v>0</v>
      </c>
      <c r="CX23" s="22">
        <f t="shared" si="37"/>
        <v>0</v>
      </c>
      <c r="CY23" s="22">
        <f t="shared" si="37"/>
        <v>0</v>
      </c>
      <c r="CZ23" s="22">
        <f t="shared" si="37"/>
        <v>0</v>
      </c>
      <c r="DA23" s="22">
        <f t="shared" si="37"/>
        <v>0</v>
      </c>
      <c r="DB23" s="22">
        <f t="shared" si="37"/>
        <v>0</v>
      </c>
      <c r="DC23" s="22">
        <f t="shared" si="37"/>
        <v>0</v>
      </c>
      <c r="DD23" s="22">
        <f t="shared" si="37"/>
        <v>0</v>
      </c>
      <c r="DE23" s="22">
        <f t="shared" si="37"/>
        <v>0</v>
      </c>
      <c r="DF23" s="22">
        <f t="shared" si="37"/>
        <v>0</v>
      </c>
      <c r="DG23" s="22">
        <f t="shared" si="37"/>
        <v>0</v>
      </c>
      <c r="DH23" s="22">
        <f t="shared" si="37"/>
        <v>0</v>
      </c>
      <c r="DI23" s="22">
        <f t="shared" ref="DI23:DK51" si="38">Y23-CM23</f>
        <v>0</v>
      </c>
      <c r="DJ23" s="22">
        <f t="shared" si="38"/>
        <v>0</v>
      </c>
      <c r="DK23" s="22">
        <f t="shared" si="38"/>
        <v>0</v>
      </c>
      <c r="DM23" s="26">
        <f t="shared" si="27"/>
        <v>150000000</v>
      </c>
      <c r="DN23" s="26">
        <f t="shared" si="28"/>
        <v>150000000</v>
      </c>
      <c r="DO23" s="26">
        <f t="shared" si="29"/>
        <v>150000000</v>
      </c>
    </row>
    <row r="24" spans="1:119" ht="45.75" customHeight="1" x14ac:dyDescent="0.25">
      <c r="A24" s="27"/>
      <c r="B24" s="173"/>
      <c r="C24" s="18" t="s">
        <v>102</v>
      </c>
      <c r="D24" s="19" t="s">
        <v>103</v>
      </c>
      <c r="E24" s="20">
        <v>410</v>
      </c>
      <c r="F24" s="21" t="s">
        <v>101</v>
      </c>
      <c r="G24" s="22">
        <f t="shared" si="30"/>
        <v>350000000</v>
      </c>
      <c r="H24" s="22"/>
      <c r="I24" s="22"/>
      <c r="J24" s="22">
        <v>350000000</v>
      </c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3">
        <f t="shared" si="1"/>
        <v>0</v>
      </c>
      <c r="AC24" s="22">
        <f t="shared" si="31"/>
        <v>0</v>
      </c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22"/>
      <c r="AO24" s="22"/>
      <c r="AP24" s="22"/>
      <c r="AQ24" s="22"/>
      <c r="AR24" s="22"/>
      <c r="AS24" s="22"/>
      <c r="AT24" s="22"/>
      <c r="AU24" s="22"/>
      <c r="AV24" s="22"/>
      <c r="AW24" s="22"/>
      <c r="AX24" s="23">
        <f t="shared" si="3"/>
        <v>1</v>
      </c>
      <c r="AY24" s="22">
        <f t="shared" si="32"/>
        <v>350000000</v>
      </c>
      <c r="AZ24" s="22">
        <f t="shared" si="33"/>
        <v>0</v>
      </c>
      <c r="BA24" s="22">
        <f t="shared" si="33"/>
        <v>0</v>
      </c>
      <c r="BB24" s="22">
        <f t="shared" si="33"/>
        <v>350000000</v>
      </c>
      <c r="BC24" s="22">
        <f t="shared" si="33"/>
        <v>0</v>
      </c>
      <c r="BD24" s="22">
        <f t="shared" si="33"/>
        <v>0</v>
      </c>
      <c r="BE24" s="22">
        <f t="shared" si="33"/>
        <v>0</v>
      </c>
      <c r="BF24" s="22">
        <f t="shared" si="33"/>
        <v>0</v>
      </c>
      <c r="BG24" s="22">
        <f t="shared" si="33"/>
        <v>0</v>
      </c>
      <c r="BH24" s="22">
        <f t="shared" si="33"/>
        <v>0</v>
      </c>
      <c r="BI24" s="22">
        <f t="shared" si="33"/>
        <v>0</v>
      </c>
      <c r="BJ24" s="22">
        <f t="shared" si="33"/>
        <v>0</v>
      </c>
      <c r="BK24" s="22">
        <f t="shared" si="33"/>
        <v>0</v>
      </c>
      <c r="BL24" s="22">
        <f t="shared" si="33"/>
        <v>0</v>
      </c>
      <c r="BM24" s="22">
        <f t="shared" si="33"/>
        <v>0</v>
      </c>
      <c r="BN24" s="22">
        <f t="shared" si="33"/>
        <v>0</v>
      </c>
      <c r="BO24" s="22">
        <f t="shared" si="33"/>
        <v>0</v>
      </c>
      <c r="BP24" s="22">
        <f t="shared" si="34"/>
        <v>0</v>
      </c>
      <c r="BQ24" s="22">
        <f t="shared" si="34"/>
        <v>0</v>
      </c>
      <c r="BR24" s="22">
        <f t="shared" si="34"/>
        <v>0</v>
      </c>
      <c r="BS24" s="22">
        <f t="shared" si="34"/>
        <v>0</v>
      </c>
      <c r="BT24" s="23">
        <f t="shared" si="7"/>
        <v>0</v>
      </c>
      <c r="BU24" s="22">
        <f t="shared" si="35"/>
        <v>0</v>
      </c>
      <c r="BV24" s="22"/>
      <c r="BW24" s="22"/>
      <c r="BX24" s="22"/>
      <c r="BY24" s="22"/>
      <c r="BZ24" s="22"/>
      <c r="CA24" s="22"/>
      <c r="CB24" s="22"/>
      <c r="CC24" s="22"/>
      <c r="CD24" s="22"/>
      <c r="CE24" s="22"/>
      <c r="CF24" s="22"/>
      <c r="CG24" s="22"/>
      <c r="CH24" s="22"/>
      <c r="CI24" s="22"/>
      <c r="CJ24" s="22"/>
      <c r="CK24" s="22"/>
      <c r="CL24" s="22"/>
      <c r="CM24" s="22"/>
      <c r="CN24" s="22"/>
      <c r="CO24" s="22"/>
      <c r="CP24" s="23">
        <f t="shared" si="9"/>
        <v>1</v>
      </c>
      <c r="CQ24" s="22">
        <f t="shared" si="36"/>
        <v>350000000</v>
      </c>
      <c r="CR24" s="22">
        <f t="shared" ref="CR24:DG51" si="39">H24-BV24</f>
        <v>0</v>
      </c>
      <c r="CS24" s="22">
        <f t="shared" si="37"/>
        <v>0</v>
      </c>
      <c r="CT24" s="22">
        <f t="shared" si="37"/>
        <v>350000000</v>
      </c>
      <c r="CU24" s="22">
        <f t="shared" si="37"/>
        <v>0</v>
      </c>
      <c r="CV24" s="22">
        <f t="shared" si="37"/>
        <v>0</v>
      </c>
      <c r="CW24" s="22">
        <f t="shared" si="37"/>
        <v>0</v>
      </c>
      <c r="CX24" s="22">
        <f t="shared" si="37"/>
        <v>0</v>
      </c>
      <c r="CY24" s="22">
        <f t="shared" si="37"/>
        <v>0</v>
      </c>
      <c r="CZ24" s="22">
        <f t="shared" si="37"/>
        <v>0</v>
      </c>
      <c r="DA24" s="22">
        <f t="shared" si="37"/>
        <v>0</v>
      </c>
      <c r="DB24" s="22">
        <f t="shared" si="37"/>
        <v>0</v>
      </c>
      <c r="DC24" s="22">
        <f t="shared" si="37"/>
        <v>0</v>
      </c>
      <c r="DD24" s="22">
        <f t="shared" si="37"/>
        <v>0</v>
      </c>
      <c r="DE24" s="22">
        <f t="shared" si="37"/>
        <v>0</v>
      </c>
      <c r="DF24" s="22">
        <f t="shared" si="37"/>
        <v>0</v>
      </c>
      <c r="DG24" s="22">
        <f t="shared" si="37"/>
        <v>0</v>
      </c>
      <c r="DH24" s="22">
        <f t="shared" si="37"/>
        <v>0</v>
      </c>
      <c r="DI24" s="22">
        <f t="shared" si="38"/>
        <v>0</v>
      </c>
      <c r="DJ24" s="22">
        <f t="shared" si="38"/>
        <v>0</v>
      </c>
      <c r="DK24" s="22">
        <f t="shared" si="38"/>
        <v>0</v>
      </c>
      <c r="DM24" s="26">
        <f t="shared" si="27"/>
        <v>350000000</v>
      </c>
      <c r="DN24" s="26">
        <f t="shared" si="28"/>
        <v>350000000</v>
      </c>
      <c r="DO24" s="26">
        <f t="shared" si="29"/>
        <v>350000000</v>
      </c>
    </row>
    <row r="25" spans="1:119" ht="33.75" customHeight="1" x14ac:dyDescent="0.25">
      <c r="A25" s="27"/>
      <c r="B25" s="174"/>
      <c r="C25" s="49" t="s">
        <v>104</v>
      </c>
      <c r="D25" s="50" t="s">
        <v>105</v>
      </c>
      <c r="E25" s="51">
        <v>410</v>
      </c>
      <c r="F25" s="52" t="s">
        <v>106</v>
      </c>
      <c r="G25" s="22">
        <f t="shared" si="30"/>
        <v>1418000000</v>
      </c>
      <c r="H25" s="22"/>
      <c r="I25" s="22"/>
      <c r="J25" s="22">
        <v>1400000000</v>
      </c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>
        <v>18000000</v>
      </c>
      <c r="AB25" s="23">
        <f t="shared" si="1"/>
        <v>0.14104372355430184</v>
      </c>
      <c r="AC25" s="22">
        <f t="shared" si="31"/>
        <v>200000000</v>
      </c>
      <c r="AD25" s="22"/>
      <c r="AE25" s="22"/>
      <c r="AF25" s="22">
        <f>+'[2]FEBRERO 2017'!$L$383</f>
        <v>200000000</v>
      </c>
      <c r="AG25" s="22"/>
      <c r="AH25" s="22"/>
      <c r="AI25" s="22"/>
      <c r="AJ25" s="22"/>
      <c r="AK25" s="22"/>
      <c r="AL25" s="22"/>
      <c r="AM25" s="22"/>
      <c r="AN25" s="22"/>
      <c r="AO25" s="22"/>
      <c r="AP25" s="22"/>
      <c r="AQ25" s="22"/>
      <c r="AR25" s="22"/>
      <c r="AS25" s="22"/>
      <c r="AT25" s="22"/>
      <c r="AU25" s="22"/>
      <c r="AV25" s="22"/>
      <c r="AW25" s="22"/>
      <c r="AX25" s="23">
        <f t="shared" si="3"/>
        <v>0.85895627644569816</v>
      </c>
      <c r="AY25" s="22">
        <f t="shared" si="32"/>
        <v>1218000000</v>
      </c>
      <c r="AZ25" s="22">
        <f t="shared" si="33"/>
        <v>0</v>
      </c>
      <c r="BA25" s="22">
        <f t="shared" si="33"/>
        <v>0</v>
      </c>
      <c r="BB25" s="22">
        <f t="shared" si="33"/>
        <v>1200000000</v>
      </c>
      <c r="BC25" s="22">
        <f t="shared" si="33"/>
        <v>0</v>
      </c>
      <c r="BD25" s="22">
        <f t="shared" si="33"/>
        <v>0</v>
      </c>
      <c r="BE25" s="22">
        <f t="shared" si="33"/>
        <v>0</v>
      </c>
      <c r="BF25" s="22">
        <f t="shared" si="33"/>
        <v>0</v>
      </c>
      <c r="BG25" s="22">
        <f t="shared" si="33"/>
        <v>0</v>
      </c>
      <c r="BH25" s="22">
        <f t="shared" si="33"/>
        <v>0</v>
      </c>
      <c r="BI25" s="22">
        <f t="shared" si="33"/>
        <v>0</v>
      </c>
      <c r="BJ25" s="22">
        <f t="shared" si="33"/>
        <v>0</v>
      </c>
      <c r="BK25" s="22">
        <f t="shared" si="33"/>
        <v>0</v>
      </c>
      <c r="BL25" s="22">
        <f t="shared" si="33"/>
        <v>0</v>
      </c>
      <c r="BM25" s="22">
        <f t="shared" si="33"/>
        <v>0</v>
      </c>
      <c r="BN25" s="22">
        <f t="shared" si="33"/>
        <v>0</v>
      </c>
      <c r="BO25" s="22">
        <f t="shared" si="33"/>
        <v>0</v>
      </c>
      <c r="BP25" s="22">
        <f t="shared" si="34"/>
        <v>0</v>
      </c>
      <c r="BQ25" s="22">
        <f t="shared" si="34"/>
        <v>0</v>
      </c>
      <c r="BR25" s="22">
        <f t="shared" si="34"/>
        <v>0</v>
      </c>
      <c r="BS25" s="22">
        <f t="shared" si="34"/>
        <v>18000000</v>
      </c>
      <c r="BT25" s="23">
        <f t="shared" si="7"/>
        <v>6.2062276445698165E-2</v>
      </c>
      <c r="BU25" s="22">
        <f t="shared" si="35"/>
        <v>88004308</v>
      </c>
      <c r="BV25" s="22"/>
      <c r="BW25" s="22"/>
      <c r="BX25" s="22">
        <f>+'[2]FEBRERO 2017'!$H$381</f>
        <v>88004308</v>
      </c>
      <c r="BY25" s="22"/>
      <c r="BZ25" s="22"/>
      <c r="CA25" s="22"/>
      <c r="CB25" s="22"/>
      <c r="CC25" s="22"/>
      <c r="CD25" s="22"/>
      <c r="CE25" s="22"/>
      <c r="CF25" s="22"/>
      <c r="CG25" s="22"/>
      <c r="CH25" s="22"/>
      <c r="CI25" s="22"/>
      <c r="CJ25" s="22"/>
      <c r="CK25" s="22"/>
      <c r="CL25" s="22"/>
      <c r="CM25" s="22"/>
      <c r="CN25" s="22"/>
      <c r="CO25" s="22"/>
      <c r="CP25" s="23">
        <f t="shared" si="9"/>
        <v>0.93793772355430183</v>
      </c>
      <c r="CQ25" s="22">
        <f t="shared" si="36"/>
        <v>1329995692</v>
      </c>
      <c r="CR25" s="22">
        <f t="shared" si="39"/>
        <v>0</v>
      </c>
      <c r="CS25" s="22">
        <f t="shared" si="37"/>
        <v>0</v>
      </c>
      <c r="CT25" s="22">
        <f t="shared" si="37"/>
        <v>1311995692</v>
      </c>
      <c r="CU25" s="22">
        <f t="shared" si="37"/>
        <v>0</v>
      </c>
      <c r="CV25" s="22">
        <f t="shared" si="37"/>
        <v>0</v>
      </c>
      <c r="CW25" s="22">
        <f t="shared" si="37"/>
        <v>0</v>
      </c>
      <c r="CX25" s="22">
        <f t="shared" si="37"/>
        <v>0</v>
      </c>
      <c r="CY25" s="22">
        <f t="shared" si="37"/>
        <v>0</v>
      </c>
      <c r="CZ25" s="22">
        <f t="shared" si="37"/>
        <v>0</v>
      </c>
      <c r="DA25" s="22">
        <f t="shared" si="37"/>
        <v>0</v>
      </c>
      <c r="DB25" s="22">
        <f t="shared" si="37"/>
        <v>0</v>
      </c>
      <c r="DC25" s="22">
        <f t="shared" si="37"/>
        <v>0</v>
      </c>
      <c r="DD25" s="22">
        <f t="shared" si="37"/>
        <v>0</v>
      </c>
      <c r="DE25" s="22">
        <f t="shared" si="37"/>
        <v>0</v>
      </c>
      <c r="DF25" s="22">
        <f t="shared" si="37"/>
        <v>0</v>
      </c>
      <c r="DG25" s="22">
        <f t="shared" si="37"/>
        <v>0</v>
      </c>
      <c r="DH25" s="22">
        <f t="shared" si="37"/>
        <v>0</v>
      </c>
      <c r="DI25" s="22">
        <f t="shared" si="38"/>
        <v>0</v>
      </c>
      <c r="DJ25" s="22">
        <f t="shared" si="38"/>
        <v>0</v>
      </c>
      <c r="DK25" s="22">
        <f t="shared" si="38"/>
        <v>18000000</v>
      </c>
      <c r="DM25" s="26">
        <f t="shared" si="27"/>
        <v>1418000000</v>
      </c>
      <c r="DN25" s="26">
        <f t="shared" si="28"/>
        <v>1418000000</v>
      </c>
      <c r="DO25" s="26">
        <f t="shared" si="29"/>
        <v>1418000000</v>
      </c>
    </row>
    <row r="26" spans="1:119" ht="30.75" customHeight="1" x14ac:dyDescent="0.25">
      <c r="A26" s="27"/>
      <c r="B26" s="53"/>
      <c r="C26" s="18" t="s">
        <v>107</v>
      </c>
      <c r="D26" s="19" t="s">
        <v>108</v>
      </c>
      <c r="E26" s="20">
        <v>410</v>
      </c>
      <c r="F26" s="21" t="s">
        <v>101</v>
      </c>
      <c r="G26" s="22">
        <f t="shared" si="30"/>
        <v>15000000</v>
      </c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>
        <v>15000000</v>
      </c>
      <c r="W26" s="22"/>
      <c r="X26" s="22"/>
      <c r="Y26" s="22"/>
      <c r="Z26" s="22"/>
      <c r="AA26" s="22"/>
      <c r="AB26" s="23">
        <f t="shared" si="1"/>
        <v>0</v>
      </c>
      <c r="AC26" s="22">
        <f t="shared" si="31"/>
        <v>0</v>
      </c>
      <c r="AD26" s="22"/>
      <c r="AE26" s="22"/>
      <c r="AF26" s="22"/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2"/>
      <c r="AS26" s="22"/>
      <c r="AT26" s="22"/>
      <c r="AU26" s="22"/>
      <c r="AV26" s="22"/>
      <c r="AW26" s="22"/>
      <c r="AX26" s="23">
        <f t="shared" si="3"/>
        <v>1</v>
      </c>
      <c r="AY26" s="22">
        <f t="shared" si="32"/>
        <v>15000000</v>
      </c>
      <c r="AZ26" s="22">
        <f t="shared" si="33"/>
        <v>0</v>
      </c>
      <c r="BA26" s="22">
        <f t="shared" si="33"/>
        <v>0</v>
      </c>
      <c r="BB26" s="22">
        <f t="shared" si="33"/>
        <v>0</v>
      </c>
      <c r="BC26" s="22">
        <f t="shared" si="33"/>
        <v>0</v>
      </c>
      <c r="BD26" s="22">
        <f t="shared" si="33"/>
        <v>0</v>
      </c>
      <c r="BE26" s="22">
        <f t="shared" si="33"/>
        <v>0</v>
      </c>
      <c r="BF26" s="22">
        <f t="shared" si="33"/>
        <v>0</v>
      </c>
      <c r="BG26" s="22">
        <f t="shared" si="33"/>
        <v>0</v>
      </c>
      <c r="BH26" s="22">
        <f t="shared" si="33"/>
        <v>0</v>
      </c>
      <c r="BI26" s="22">
        <f t="shared" si="33"/>
        <v>0</v>
      </c>
      <c r="BJ26" s="22">
        <f t="shared" si="33"/>
        <v>0</v>
      </c>
      <c r="BK26" s="22">
        <f t="shared" si="33"/>
        <v>0</v>
      </c>
      <c r="BL26" s="22">
        <f t="shared" si="33"/>
        <v>0</v>
      </c>
      <c r="BM26" s="22">
        <f t="shared" si="33"/>
        <v>0</v>
      </c>
      <c r="BN26" s="22">
        <f t="shared" si="33"/>
        <v>15000000</v>
      </c>
      <c r="BO26" s="22">
        <f t="shared" si="33"/>
        <v>0</v>
      </c>
      <c r="BP26" s="22">
        <f t="shared" si="34"/>
        <v>0</v>
      </c>
      <c r="BQ26" s="22">
        <f t="shared" si="34"/>
        <v>0</v>
      </c>
      <c r="BR26" s="22">
        <f t="shared" si="34"/>
        <v>0</v>
      </c>
      <c r="BS26" s="22">
        <f t="shared" si="34"/>
        <v>0</v>
      </c>
      <c r="BT26" s="23">
        <f t="shared" si="7"/>
        <v>0</v>
      </c>
      <c r="BU26" s="22">
        <f t="shared" si="35"/>
        <v>0</v>
      </c>
      <c r="BV26" s="22"/>
      <c r="BW26" s="22"/>
      <c r="BX26" s="22"/>
      <c r="BY26" s="22"/>
      <c r="BZ26" s="22"/>
      <c r="CA26" s="22"/>
      <c r="CB26" s="22"/>
      <c r="CC26" s="22"/>
      <c r="CD26" s="22"/>
      <c r="CE26" s="22"/>
      <c r="CF26" s="22"/>
      <c r="CG26" s="22"/>
      <c r="CH26" s="22"/>
      <c r="CI26" s="22"/>
      <c r="CJ26" s="22"/>
      <c r="CK26" s="22"/>
      <c r="CL26" s="22"/>
      <c r="CM26" s="22"/>
      <c r="CN26" s="22"/>
      <c r="CO26" s="22"/>
      <c r="CP26" s="23">
        <f t="shared" si="9"/>
        <v>1</v>
      </c>
      <c r="CQ26" s="22">
        <f t="shared" si="36"/>
        <v>15000000</v>
      </c>
      <c r="CR26" s="22">
        <f t="shared" si="39"/>
        <v>0</v>
      </c>
      <c r="CS26" s="22">
        <f t="shared" si="37"/>
        <v>0</v>
      </c>
      <c r="CT26" s="22">
        <f t="shared" si="37"/>
        <v>0</v>
      </c>
      <c r="CU26" s="22">
        <f t="shared" si="37"/>
        <v>0</v>
      </c>
      <c r="CV26" s="22">
        <f t="shared" si="37"/>
        <v>0</v>
      </c>
      <c r="CW26" s="22">
        <f t="shared" si="37"/>
        <v>0</v>
      </c>
      <c r="CX26" s="22">
        <f t="shared" si="37"/>
        <v>0</v>
      </c>
      <c r="CY26" s="22">
        <f t="shared" si="37"/>
        <v>0</v>
      </c>
      <c r="CZ26" s="22">
        <f t="shared" si="37"/>
        <v>0</v>
      </c>
      <c r="DA26" s="22">
        <f t="shared" si="37"/>
        <v>0</v>
      </c>
      <c r="DB26" s="22">
        <f t="shared" si="37"/>
        <v>0</v>
      </c>
      <c r="DC26" s="22">
        <f t="shared" si="37"/>
        <v>0</v>
      </c>
      <c r="DD26" s="22">
        <f t="shared" si="37"/>
        <v>0</v>
      </c>
      <c r="DE26" s="22">
        <f t="shared" si="37"/>
        <v>0</v>
      </c>
      <c r="DF26" s="22">
        <f t="shared" si="37"/>
        <v>15000000</v>
      </c>
      <c r="DG26" s="22">
        <f t="shared" si="37"/>
        <v>0</v>
      </c>
      <c r="DH26" s="22">
        <f t="shared" si="37"/>
        <v>0</v>
      </c>
      <c r="DI26" s="22">
        <f t="shared" si="38"/>
        <v>0</v>
      </c>
      <c r="DJ26" s="22">
        <f t="shared" si="38"/>
        <v>0</v>
      </c>
      <c r="DK26" s="22">
        <f t="shared" si="38"/>
        <v>0</v>
      </c>
      <c r="DM26" s="26">
        <f t="shared" si="27"/>
        <v>15000000</v>
      </c>
      <c r="DN26" s="26">
        <f t="shared" si="28"/>
        <v>15000000</v>
      </c>
      <c r="DO26" s="26">
        <f t="shared" si="29"/>
        <v>15000000</v>
      </c>
    </row>
    <row r="27" spans="1:119" ht="32.25" customHeight="1" x14ac:dyDescent="0.25">
      <c r="A27" s="27"/>
      <c r="B27" s="53"/>
      <c r="C27" s="18" t="s">
        <v>109</v>
      </c>
      <c r="D27" s="19" t="s">
        <v>110</v>
      </c>
      <c r="E27" s="20">
        <v>410</v>
      </c>
      <c r="F27" s="21" t="s">
        <v>101</v>
      </c>
      <c r="G27" s="22">
        <f t="shared" si="30"/>
        <v>440305826</v>
      </c>
      <c r="H27" s="22"/>
      <c r="I27" s="22"/>
      <c r="J27" s="22">
        <v>150000000</v>
      </c>
      <c r="K27" s="22">
        <v>107030068</v>
      </c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>
        <v>183275758</v>
      </c>
      <c r="W27" s="22"/>
      <c r="X27" s="22"/>
      <c r="Y27" s="22"/>
      <c r="Z27" s="22"/>
      <c r="AA27" s="22"/>
      <c r="AB27" s="23">
        <f t="shared" si="1"/>
        <v>0.21981594220377179</v>
      </c>
      <c r="AC27" s="22">
        <f t="shared" si="31"/>
        <v>96786240</v>
      </c>
      <c r="AD27" s="22"/>
      <c r="AE27" s="22"/>
      <c r="AF27" s="22">
        <f>+'[1]ENERO 2017'!$G$299</f>
        <v>50000000</v>
      </c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>
        <f>+'[2]FEBRERO 2017'!$X$416</f>
        <v>46786240</v>
      </c>
      <c r="AS27" s="22"/>
      <c r="AT27" s="22"/>
      <c r="AU27" s="22"/>
      <c r="AV27" s="22"/>
      <c r="AW27" s="22"/>
      <c r="AX27" s="23">
        <f t="shared" si="3"/>
        <v>0.78018405779622824</v>
      </c>
      <c r="AY27" s="22">
        <f t="shared" si="32"/>
        <v>343519586</v>
      </c>
      <c r="AZ27" s="22">
        <f t="shared" si="33"/>
        <v>0</v>
      </c>
      <c r="BA27" s="22">
        <f t="shared" si="33"/>
        <v>0</v>
      </c>
      <c r="BB27" s="22">
        <f t="shared" si="33"/>
        <v>100000000</v>
      </c>
      <c r="BC27" s="22">
        <f t="shared" si="33"/>
        <v>107030068</v>
      </c>
      <c r="BD27" s="22">
        <f t="shared" si="33"/>
        <v>0</v>
      </c>
      <c r="BE27" s="22">
        <f t="shared" si="33"/>
        <v>0</v>
      </c>
      <c r="BF27" s="22">
        <f t="shared" si="33"/>
        <v>0</v>
      </c>
      <c r="BG27" s="22">
        <f t="shared" si="33"/>
        <v>0</v>
      </c>
      <c r="BH27" s="22">
        <f t="shared" si="33"/>
        <v>0</v>
      </c>
      <c r="BI27" s="22">
        <f t="shared" si="33"/>
        <v>0</v>
      </c>
      <c r="BJ27" s="22">
        <f t="shared" si="33"/>
        <v>0</v>
      </c>
      <c r="BK27" s="22">
        <f t="shared" si="33"/>
        <v>0</v>
      </c>
      <c r="BL27" s="22">
        <f t="shared" si="33"/>
        <v>0</v>
      </c>
      <c r="BM27" s="22">
        <f t="shared" si="33"/>
        <v>0</v>
      </c>
      <c r="BN27" s="22">
        <f t="shared" si="33"/>
        <v>136489518</v>
      </c>
      <c r="BO27" s="22">
        <f t="shared" si="33"/>
        <v>0</v>
      </c>
      <c r="BP27" s="22">
        <f t="shared" si="34"/>
        <v>0</v>
      </c>
      <c r="BQ27" s="22">
        <f t="shared" si="34"/>
        <v>0</v>
      </c>
      <c r="BR27" s="22">
        <f t="shared" si="34"/>
        <v>0</v>
      </c>
      <c r="BS27" s="22">
        <f t="shared" si="34"/>
        <v>0</v>
      </c>
      <c r="BT27" s="23">
        <f t="shared" si="7"/>
        <v>6.5491384163515479E-2</v>
      </c>
      <c r="BU27" s="22">
        <f t="shared" si="35"/>
        <v>28836238</v>
      </c>
      <c r="BV27" s="22"/>
      <c r="BW27" s="22"/>
      <c r="BX27" s="22"/>
      <c r="BY27" s="22"/>
      <c r="BZ27" s="22"/>
      <c r="CA27" s="22"/>
      <c r="CB27" s="22"/>
      <c r="CC27" s="22"/>
      <c r="CD27" s="22"/>
      <c r="CE27" s="22"/>
      <c r="CF27" s="22"/>
      <c r="CG27" s="22"/>
      <c r="CH27" s="22"/>
      <c r="CI27" s="22"/>
      <c r="CJ27" s="22">
        <f>+'[2]FEBRERO 2017'!$H$414</f>
        <v>28836238</v>
      </c>
      <c r="CK27" s="22"/>
      <c r="CL27" s="22"/>
      <c r="CM27" s="22"/>
      <c r="CN27" s="22"/>
      <c r="CO27" s="22"/>
      <c r="CP27" s="23">
        <f t="shared" si="9"/>
        <v>0.93450861583648448</v>
      </c>
      <c r="CQ27" s="22">
        <f t="shared" si="36"/>
        <v>411469588</v>
      </c>
      <c r="CR27" s="22">
        <f t="shared" si="39"/>
        <v>0</v>
      </c>
      <c r="CS27" s="22">
        <f t="shared" si="37"/>
        <v>0</v>
      </c>
      <c r="CT27" s="22">
        <f t="shared" si="37"/>
        <v>150000000</v>
      </c>
      <c r="CU27" s="22">
        <f t="shared" si="37"/>
        <v>107030068</v>
      </c>
      <c r="CV27" s="22">
        <f t="shared" si="37"/>
        <v>0</v>
      </c>
      <c r="CW27" s="22">
        <f t="shared" si="37"/>
        <v>0</v>
      </c>
      <c r="CX27" s="22">
        <f t="shared" si="37"/>
        <v>0</v>
      </c>
      <c r="CY27" s="22">
        <f t="shared" si="37"/>
        <v>0</v>
      </c>
      <c r="CZ27" s="22">
        <f t="shared" si="37"/>
        <v>0</v>
      </c>
      <c r="DA27" s="22">
        <f t="shared" si="37"/>
        <v>0</v>
      </c>
      <c r="DB27" s="22">
        <f t="shared" si="37"/>
        <v>0</v>
      </c>
      <c r="DC27" s="22">
        <f t="shared" si="37"/>
        <v>0</v>
      </c>
      <c r="DD27" s="22">
        <f t="shared" si="37"/>
        <v>0</v>
      </c>
      <c r="DE27" s="22">
        <f t="shared" si="37"/>
        <v>0</v>
      </c>
      <c r="DF27" s="22">
        <f t="shared" si="37"/>
        <v>154439520</v>
      </c>
      <c r="DG27" s="22">
        <f t="shared" si="37"/>
        <v>0</v>
      </c>
      <c r="DH27" s="22">
        <f t="shared" si="37"/>
        <v>0</v>
      </c>
      <c r="DI27" s="22">
        <f t="shared" si="38"/>
        <v>0</v>
      </c>
      <c r="DJ27" s="22">
        <f t="shared" si="38"/>
        <v>0</v>
      </c>
      <c r="DK27" s="22">
        <f t="shared" si="38"/>
        <v>0</v>
      </c>
      <c r="DM27" s="26">
        <f t="shared" si="27"/>
        <v>440305826</v>
      </c>
      <c r="DN27" s="26">
        <f t="shared" si="28"/>
        <v>440305826</v>
      </c>
      <c r="DO27" s="26">
        <f t="shared" si="29"/>
        <v>440305826</v>
      </c>
    </row>
    <row r="28" spans="1:119" ht="36" customHeight="1" x14ac:dyDescent="0.25">
      <c r="A28" s="27"/>
      <c r="B28" s="172" t="s">
        <v>111</v>
      </c>
      <c r="C28" s="30" t="s">
        <v>112</v>
      </c>
      <c r="D28" s="19" t="s">
        <v>113</v>
      </c>
      <c r="E28" s="20">
        <v>410</v>
      </c>
      <c r="F28" s="21" t="s">
        <v>101</v>
      </c>
      <c r="G28" s="22">
        <f t="shared" si="30"/>
        <v>5000000</v>
      </c>
      <c r="H28" s="22"/>
      <c r="I28" s="22">
        <v>5000000</v>
      </c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3">
        <f t="shared" si="1"/>
        <v>0</v>
      </c>
      <c r="AC28" s="22">
        <f t="shared" si="31"/>
        <v>0</v>
      </c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22"/>
      <c r="AV28" s="22"/>
      <c r="AW28" s="22"/>
      <c r="AX28" s="23">
        <f t="shared" si="3"/>
        <v>1</v>
      </c>
      <c r="AY28" s="22">
        <f t="shared" si="32"/>
        <v>5000000</v>
      </c>
      <c r="AZ28" s="22">
        <f t="shared" si="33"/>
        <v>0</v>
      </c>
      <c r="BA28" s="22">
        <f t="shared" si="33"/>
        <v>5000000</v>
      </c>
      <c r="BB28" s="22">
        <f t="shared" si="33"/>
        <v>0</v>
      </c>
      <c r="BC28" s="22">
        <f t="shared" si="33"/>
        <v>0</v>
      </c>
      <c r="BD28" s="22">
        <f t="shared" si="33"/>
        <v>0</v>
      </c>
      <c r="BE28" s="22">
        <f t="shared" si="33"/>
        <v>0</v>
      </c>
      <c r="BF28" s="22">
        <f t="shared" si="33"/>
        <v>0</v>
      </c>
      <c r="BG28" s="22">
        <f t="shared" si="33"/>
        <v>0</v>
      </c>
      <c r="BH28" s="22">
        <f t="shared" si="33"/>
        <v>0</v>
      </c>
      <c r="BI28" s="22">
        <f t="shared" si="33"/>
        <v>0</v>
      </c>
      <c r="BJ28" s="22">
        <f t="shared" si="33"/>
        <v>0</v>
      </c>
      <c r="BK28" s="22">
        <f t="shared" si="33"/>
        <v>0</v>
      </c>
      <c r="BL28" s="22">
        <f t="shared" si="33"/>
        <v>0</v>
      </c>
      <c r="BM28" s="22">
        <f t="shared" si="33"/>
        <v>0</v>
      </c>
      <c r="BN28" s="22">
        <f t="shared" si="33"/>
        <v>0</v>
      </c>
      <c r="BO28" s="22">
        <f t="shared" si="33"/>
        <v>0</v>
      </c>
      <c r="BP28" s="22">
        <f t="shared" si="34"/>
        <v>0</v>
      </c>
      <c r="BQ28" s="22">
        <f t="shared" si="34"/>
        <v>0</v>
      </c>
      <c r="BR28" s="22">
        <f t="shared" si="34"/>
        <v>0</v>
      </c>
      <c r="BS28" s="22">
        <f t="shared" si="34"/>
        <v>0</v>
      </c>
      <c r="BT28" s="23">
        <f t="shared" si="7"/>
        <v>0</v>
      </c>
      <c r="BU28" s="22">
        <f t="shared" si="35"/>
        <v>0</v>
      </c>
      <c r="BV28" s="22"/>
      <c r="BW28" s="22"/>
      <c r="BX28" s="22"/>
      <c r="BY28" s="22"/>
      <c r="BZ28" s="22"/>
      <c r="CA28" s="22"/>
      <c r="CB28" s="22"/>
      <c r="CC28" s="22"/>
      <c r="CD28" s="22"/>
      <c r="CE28" s="22"/>
      <c r="CF28" s="22"/>
      <c r="CG28" s="22"/>
      <c r="CH28" s="22"/>
      <c r="CI28" s="22"/>
      <c r="CJ28" s="22"/>
      <c r="CK28" s="22"/>
      <c r="CL28" s="22"/>
      <c r="CM28" s="22"/>
      <c r="CN28" s="22"/>
      <c r="CO28" s="22"/>
      <c r="CP28" s="23">
        <f t="shared" si="9"/>
        <v>1</v>
      </c>
      <c r="CQ28" s="22">
        <f t="shared" si="36"/>
        <v>5000000</v>
      </c>
      <c r="CR28" s="22">
        <f t="shared" si="39"/>
        <v>0</v>
      </c>
      <c r="CS28" s="22">
        <f t="shared" si="37"/>
        <v>5000000</v>
      </c>
      <c r="CT28" s="22">
        <f t="shared" si="37"/>
        <v>0</v>
      </c>
      <c r="CU28" s="22">
        <f t="shared" si="37"/>
        <v>0</v>
      </c>
      <c r="CV28" s="22">
        <f t="shared" si="37"/>
        <v>0</v>
      </c>
      <c r="CW28" s="22">
        <f t="shared" si="37"/>
        <v>0</v>
      </c>
      <c r="CX28" s="22">
        <f t="shared" si="37"/>
        <v>0</v>
      </c>
      <c r="CY28" s="22">
        <f t="shared" si="37"/>
        <v>0</v>
      </c>
      <c r="CZ28" s="22">
        <f t="shared" si="37"/>
        <v>0</v>
      </c>
      <c r="DA28" s="22">
        <f t="shared" si="37"/>
        <v>0</v>
      </c>
      <c r="DB28" s="22">
        <f t="shared" si="37"/>
        <v>0</v>
      </c>
      <c r="DC28" s="22">
        <f t="shared" si="37"/>
        <v>0</v>
      </c>
      <c r="DD28" s="22">
        <f t="shared" si="37"/>
        <v>0</v>
      </c>
      <c r="DE28" s="22">
        <f t="shared" si="37"/>
        <v>0</v>
      </c>
      <c r="DF28" s="22">
        <f t="shared" si="37"/>
        <v>0</v>
      </c>
      <c r="DG28" s="22">
        <f t="shared" si="37"/>
        <v>0</v>
      </c>
      <c r="DH28" s="22">
        <f t="shared" si="37"/>
        <v>0</v>
      </c>
      <c r="DI28" s="22">
        <f t="shared" si="38"/>
        <v>0</v>
      </c>
      <c r="DJ28" s="22">
        <f t="shared" si="38"/>
        <v>0</v>
      </c>
      <c r="DK28" s="22">
        <f t="shared" si="38"/>
        <v>0</v>
      </c>
      <c r="DM28" s="26">
        <f t="shared" si="27"/>
        <v>5000000</v>
      </c>
      <c r="DN28" s="26">
        <f t="shared" si="28"/>
        <v>5000000</v>
      </c>
      <c r="DO28" s="26">
        <f t="shared" si="29"/>
        <v>5000000</v>
      </c>
    </row>
    <row r="29" spans="1:119" ht="33" customHeight="1" x14ac:dyDescent="0.25">
      <c r="A29" s="27"/>
      <c r="B29" s="173"/>
      <c r="C29" s="18" t="s">
        <v>114</v>
      </c>
      <c r="D29" s="19" t="s">
        <v>115</v>
      </c>
      <c r="E29" s="20">
        <v>410</v>
      </c>
      <c r="F29" s="21" t="s">
        <v>116</v>
      </c>
      <c r="G29" s="22">
        <f t="shared" si="30"/>
        <v>5000000</v>
      </c>
      <c r="H29" s="22"/>
      <c r="I29" s="22">
        <v>5000000</v>
      </c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3">
        <f t="shared" si="1"/>
        <v>0</v>
      </c>
      <c r="AC29" s="22">
        <f t="shared" si="31"/>
        <v>0</v>
      </c>
      <c r="AD29" s="22"/>
      <c r="AE29" s="22"/>
      <c r="AF29" s="22"/>
      <c r="AG29" s="22"/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2"/>
      <c r="AS29" s="22"/>
      <c r="AT29" s="22"/>
      <c r="AU29" s="22"/>
      <c r="AV29" s="22"/>
      <c r="AW29" s="22"/>
      <c r="AX29" s="23">
        <f t="shared" si="3"/>
        <v>1</v>
      </c>
      <c r="AY29" s="22">
        <f t="shared" si="32"/>
        <v>5000000</v>
      </c>
      <c r="AZ29" s="22">
        <f t="shared" si="33"/>
        <v>0</v>
      </c>
      <c r="BA29" s="22">
        <f t="shared" si="33"/>
        <v>5000000</v>
      </c>
      <c r="BB29" s="22">
        <f t="shared" si="33"/>
        <v>0</v>
      </c>
      <c r="BC29" s="22">
        <f t="shared" si="33"/>
        <v>0</v>
      </c>
      <c r="BD29" s="22">
        <f t="shared" si="33"/>
        <v>0</v>
      </c>
      <c r="BE29" s="22">
        <f t="shared" si="33"/>
        <v>0</v>
      </c>
      <c r="BF29" s="22">
        <f t="shared" si="33"/>
        <v>0</v>
      </c>
      <c r="BG29" s="22">
        <f t="shared" si="33"/>
        <v>0</v>
      </c>
      <c r="BH29" s="22">
        <f t="shared" si="33"/>
        <v>0</v>
      </c>
      <c r="BI29" s="22">
        <f t="shared" si="33"/>
        <v>0</v>
      </c>
      <c r="BJ29" s="22">
        <f t="shared" si="33"/>
        <v>0</v>
      </c>
      <c r="BK29" s="22">
        <f t="shared" si="33"/>
        <v>0</v>
      </c>
      <c r="BL29" s="22">
        <f t="shared" si="33"/>
        <v>0</v>
      </c>
      <c r="BM29" s="22">
        <f t="shared" si="33"/>
        <v>0</v>
      </c>
      <c r="BN29" s="22">
        <f t="shared" si="33"/>
        <v>0</v>
      </c>
      <c r="BO29" s="22">
        <f t="shared" si="33"/>
        <v>0</v>
      </c>
      <c r="BP29" s="22">
        <f t="shared" si="34"/>
        <v>0</v>
      </c>
      <c r="BQ29" s="22">
        <f t="shared" si="34"/>
        <v>0</v>
      </c>
      <c r="BR29" s="22">
        <f t="shared" si="34"/>
        <v>0</v>
      </c>
      <c r="BS29" s="22">
        <f t="shared" si="34"/>
        <v>0</v>
      </c>
      <c r="BT29" s="23">
        <f t="shared" si="7"/>
        <v>0</v>
      </c>
      <c r="BU29" s="22">
        <f t="shared" si="35"/>
        <v>0</v>
      </c>
      <c r="BV29" s="22"/>
      <c r="BW29" s="22"/>
      <c r="BX29" s="22"/>
      <c r="BY29" s="22"/>
      <c r="BZ29" s="22"/>
      <c r="CA29" s="22"/>
      <c r="CB29" s="22"/>
      <c r="CC29" s="22"/>
      <c r="CD29" s="22"/>
      <c r="CE29" s="22"/>
      <c r="CF29" s="22"/>
      <c r="CG29" s="22"/>
      <c r="CH29" s="22"/>
      <c r="CI29" s="22"/>
      <c r="CJ29" s="22"/>
      <c r="CK29" s="22"/>
      <c r="CL29" s="22"/>
      <c r="CM29" s="22"/>
      <c r="CN29" s="22"/>
      <c r="CO29" s="22"/>
      <c r="CP29" s="23">
        <f t="shared" si="9"/>
        <v>1</v>
      </c>
      <c r="CQ29" s="22">
        <f t="shared" si="36"/>
        <v>5000000</v>
      </c>
      <c r="CR29" s="22">
        <f t="shared" si="39"/>
        <v>0</v>
      </c>
      <c r="CS29" s="22">
        <f t="shared" si="37"/>
        <v>5000000</v>
      </c>
      <c r="CT29" s="22">
        <f t="shared" si="37"/>
        <v>0</v>
      </c>
      <c r="CU29" s="22">
        <f t="shared" si="37"/>
        <v>0</v>
      </c>
      <c r="CV29" s="22">
        <f t="shared" si="37"/>
        <v>0</v>
      </c>
      <c r="CW29" s="22">
        <f t="shared" si="37"/>
        <v>0</v>
      </c>
      <c r="CX29" s="22">
        <f t="shared" si="37"/>
        <v>0</v>
      </c>
      <c r="CY29" s="22">
        <f t="shared" si="37"/>
        <v>0</v>
      </c>
      <c r="CZ29" s="22">
        <f t="shared" si="37"/>
        <v>0</v>
      </c>
      <c r="DA29" s="22">
        <f t="shared" si="37"/>
        <v>0</v>
      </c>
      <c r="DB29" s="22">
        <f t="shared" si="37"/>
        <v>0</v>
      </c>
      <c r="DC29" s="22">
        <f t="shared" si="37"/>
        <v>0</v>
      </c>
      <c r="DD29" s="22">
        <f t="shared" si="37"/>
        <v>0</v>
      </c>
      <c r="DE29" s="22">
        <f t="shared" si="37"/>
        <v>0</v>
      </c>
      <c r="DF29" s="22">
        <f t="shared" si="37"/>
        <v>0</v>
      </c>
      <c r="DG29" s="22">
        <f t="shared" si="37"/>
        <v>0</v>
      </c>
      <c r="DH29" s="22">
        <f t="shared" si="37"/>
        <v>0</v>
      </c>
      <c r="DI29" s="22">
        <f t="shared" si="38"/>
        <v>0</v>
      </c>
      <c r="DJ29" s="22">
        <f t="shared" si="38"/>
        <v>0</v>
      </c>
      <c r="DK29" s="22">
        <f t="shared" si="38"/>
        <v>0</v>
      </c>
      <c r="DM29" s="26">
        <f t="shared" si="27"/>
        <v>5000000</v>
      </c>
      <c r="DN29" s="26">
        <f t="shared" si="28"/>
        <v>5000000</v>
      </c>
      <c r="DO29" s="26">
        <f t="shared" si="29"/>
        <v>5000000</v>
      </c>
    </row>
    <row r="30" spans="1:119" ht="31.5" customHeight="1" x14ac:dyDescent="0.25">
      <c r="A30" s="27"/>
      <c r="B30" s="173"/>
      <c r="C30" s="18" t="s">
        <v>117</v>
      </c>
      <c r="D30" s="19" t="s">
        <v>118</v>
      </c>
      <c r="E30" s="20">
        <v>410</v>
      </c>
      <c r="F30" s="21" t="s">
        <v>116</v>
      </c>
      <c r="G30" s="22">
        <f t="shared" si="30"/>
        <v>25000000</v>
      </c>
      <c r="H30" s="22"/>
      <c r="I30" s="22">
        <v>25000000</v>
      </c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3">
        <f t="shared" si="1"/>
        <v>0</v>
      </c>
      <c r="AC30" s="22">
        <f t="shared" si="31"/>
        <v>0</v>
      </c>
      <c r="AD30" s="22"/>
      <c r="AE30" s="22"/>
      <c r="AF30" s="22"/>
      <c r="AG30" s="22"/>
      <c r="AH30" s="22"/>
      <c r="AI30" s="22"/>
      <c r="AJ30" s="22"/>
      <c r="AK30" s="22"/>
      <c r="AL30" s="22"/>
      <c r="AM30" s="22"/>
      <c r="AN30" s="22"/>
      <c r="AO30" s="22"/>
      <c r="AP30" s="22"/>
      <c r="AQ30" s="22"/>
      <c r="AR30" s="22"/>
      <c r="AS30" s="22"/>
      <c r="AT30" s="22"/>
      <c r="AU30" s="22"/>
      <c r="AV30" s="22"/>
      <c r="AW30" s="22"/>
      <c r="AX30" s="23">
        <f t="shared" si="3"/>
        <v>1</v>
      </c>
      <c r="AY30" s="22">
        <f t="shared" si="32"/>
        <v>25000000</v>
      </c>
      <c r="AZ30" s="22">
        <f t="shared" si="33"/>
        <v>0</v>
      </c>
      <c r="BA30" s="22">
        <f t="shared" si="33"/>
        <v>25000000</v>
      </c>
      <c r="BB30" s="22">
        <f t="shared" si="33"/>
        <v>0</v>
      </c>
      <c r="BC30" s="22">
        <f t="shared" si="33"/>
        <v>0</v>
      </c>
      <c r="BD30" s="22">
        <f t="shared" si="33"/>
        <v>0</v>
      </c>
      <c r="BE30" s="22">
        <f t="shared" si="33"/>
        <v>0</v>
      </c>
      <c r="BF30" s="22">
        <f t="shared" si="33"/>
        <v>0</v>
      </c>
      <c r="BG30" s="22">
        <f t="shared" si="33"/>
        <v>0</v>
      </c>
      <c r="BH30" s="22">
        <f t="shared" si="33"/>
        <v>0</v>
      </c>
      <c r="BI30" s="22">
        <f t="shared" si="33"/>
        <v>0</v>
      </c>
      <c r="BJ30" s="22">
        <f t="shared" si="33"/>
        <v>0</v>
      </c>
      <c r="BK30" s="22">
        <f t="shared" si="33"/>
        <v>0</v>
      </c>
      <c r="BL30" s="22">
        <f t="shared" si="33"/>
        <v>0</v>
      </c>
      <c r="BM30" s="22">
        <f t="shared" si="33"/>
        <v>0</v>
      </c>
      <c r="BN30" s="22">
        <f t="shared" si="33"/>
        <v>0</v>
      </c>
      <c r="BO30" s="22">
        <f t="shared" si="33"/>
        <v>0</v>
      </c>
      <c r="BP30" s="22">
        <f t="shared" si="34"/>
        <v>0</v>
      </c>
      <c r="BQ30" s="22">
        <f t="shared" si="34"/>
        <v>0</v>
      </c>
      <c r="BR30" s="22">
        <f t="shared" si="34"/>
        <v>0</v>
      </c>
      <c r="BS30" s="22">
        <f t="shared" si="34"/>
        <v>0</v>
      </c>
      <c r="BT30" s="23">
        <f t="shared" si="7"/>
        <v>0</v>
      </c>
      <c r="BU30" s="22">
        <f t="shared" si="35"/>
        <v>0</v>
      </c>
      <c r="BV30" s="22"/>
      <c r="BW30" s="22"/>
      <c r="BX30" s="22"/>
      <c r="BY30" s="22"/>
      <c r="BZ30" s="22"/>
      <c r="CA30" s="22"/>
      <c r="CB30" s="22"/>
      <c r="CC30" s="22"/>
      <c r="CD30" s="22"/>
      <c r="CE30" s="22"/>
      <c r="CF30" s="22"/>
      <c r="CG30" s="22"/>
      <c r="CH30" s="22"/>
      <c r="CI30" s="22"/>
      <c r="CJ30" s="22"/>
      <c r="CK30" s="22"/>
      <c r="CL30" s="22"/>
      <c r="CM30" s="22"/>
      <c r="CN30" s="22"/>
      <c r="CO30" s="22"/>
      <c r="CP30" s="23">
        <f t="shared" si="9"/>
        <v>1</v>
      </c>
      <c r="CQ30" s="22">
        <f t="shared" si="36"/>
        <v>25000000</v>
      </c>
      <c r="CR30" s="22">
        <f t="shared" si="39"/>
        <v>0</v>
      </c>
      <c r="CS30" s="22">
        <f t="shared" si="37"/>
        <v>25000000</v>
      </c>
      <c r="CT30" s="22">
        <f t="shared" si="37"/>
        <v>0</v>
      </c>
      <c r="CU30" s="22">
        <f t="shared" si="37"/>
        <v>0</v>
      </c>
      <c r="CV30" s="22">
        <f t="shared" si="37"/>
        <v>0</v>
      </c>
      <c r="CW30" s="22">
        <f t="shared" si="37"/>
        <v>0</v>
      </c>
      <c r="CX30" s="22">
        <f t="shared" si="37"/>
        <v>0</v>
      </c>
      <c r="CY30" s="22">
        <f t="shared" si="37"/>
        <v>0</v>
      </c>
      <c r="CZ30" s="22">
        <f t="shared" si="37"/>
        <v>0</v>
      </c>
      <c r="DA30" s="22">
        <f t="shared" si="37"/>
        <v>0</v>
      </c>
      <c r="DB30" s="22">
        <f t="shared" si="37"/>
        <v>0</v>
      </c>
      <c r="DC30" s="22">
        <f t="shared" si="37"/>
        <v>0</v>
      </c>
      <c r="DD30" s="22">
        <f t="shared" si="37"/>
        <v>0</v>
      </c>
      <c r="DE30" s="22">
        <f t="shared" si="37"/>
        <v>0</v>
      </c>
      <c r="DF30" s="22">
        <f t="shared" si="37"/>
        <v>0</v>
      </c>
      <c r="DG30" s="22">
        <f t="shared" si="37"/>
        <v>0</v>
      </c>
      <c r="DH30" s="22">
        <f t="shared" si="37"/>
        <v>0</v>
      </c>
      <c r="DI30" s="22">
        <f t="shared" si="38"/>
        <v>0</v>
      </c>
      <c r="DJ30" s="22">
        <f t="shared" si="38"/>
        <v>0</v>
      </c>
      <c r="DK30" s="22">
        <f t="shared" si="38"/>
        <v>0</v>
      </c>
      <c r="DM30" s="26">
        <f t="shared" si="27"/>
        <v>25000000</v>
      </c>
      <c r="DN30" s="26">
        <f t="shared" si="28"/>
        <v>25000000</v>
      </c>
      <c r="DO30" s="26">
        <f t="shared" si="29"/>
        <v>25000000</v>
      </c>
    </row>
    <row r="31" spans="1:119" ht="35.25" customHeight="1" x14ac:dyDescent="0.25">
      <c r="A31" s="27"/>
      <c r="B31" s="173"/>
      <c r="C31" s="18" t="s">
        <v>119</v>
      </c>
      <c r="D31" s="19" t="s">
        <v>120</v>
      </c>
      <c r="E31" s="20">
        <v>410</v>
      </c>
      <c r="F31" s="21" t="s">
        <v>116</v>
      </c>
      <c r="G31" s="22">
        <f t="shared" si="30"/>
        <v>25000000</v>
      </c>
      <c r="H31" s="22"/>
      <c r="I31" s="22">
        <v>25000000</v>
      </c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3">
        <f t="shared" si="1"/>
        <v>0.52</v>
      </c>
      <c r="AC31" s="22">
        <f t="shared" si="31"/>
        <v>13000000</v>
      </c>
      <c r="AD31" s="22"/>
      <c r="AE31" s="22">
        <f>+'[2]FEBRERO 2017'!$K$449</f>
        <v>13000000</v>
      </c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  <c r="AS31" s="22"/>
      <c r="AT31" s="22"/>
      <c r="AU31" s="22"/>
      <c r="AV31" s="22"/>
      <c r="AW31" s="22"/>
      <c r="AX31" s="23">
        <f t="shared" si="3"/>
        <v>0.48</v>
      </c>
      <c r="AY31" s="22">
        <f t="shared" si="32"/>
        <v>12000000</v>
      </c>
      <c r="AZ31" s="22">
        <f t="shared" si="33"/>
        <v>0</v>
      </c>
      <c r="BA31" s="22">
        <f t="shared" si="33"/>
        <v>12000000</v>
      </c>
      <c r="BB31" s="22">
        <f t="shared" si="33"/>
        <v>0</v>
      </c>
      <c r="BC31" s="22">
        <f t="shared" si="33"/>
        <v>0</v>
      </c>
      <c r="BD31" s="22">
        <f t="shared" si="33"/>
        <v>0</v>
      </c>
      <c r="BE31" s="22">
        <f t="shared" si="33"/>
        <v>0</v>
      </c>
      <c r="BF31" s="22">
        <f t="shared" si="33"/>
        <v>0</v>
      </c>
      <c r="BG31" s="22">
        <f t="shared" si="33"/>
        <v>0</v>
      </c>
      <c r="BH31" s="22">
        <f t="shared" si="33"/>
        <v>0</v>
      </c>
      <c r="BI31" s="22">
        <f t="shared" si="33"/>
        <v>0</v>
      </c>
      <c r="BJ31" s="22">
        <f t="shared" si="33"/>
        <v>0</v>
      </c>
      <c r="BK31" s="22">
        <f t="shared" si="33"/>
        <v>0</v>
      </c>
      <c r="BL31" s="22">
        <f t="shared" si="33"/>
        <v>0</v>
      </c>
      <c r="BM31" s="22">
        <f t="shared" si="33"/>
        <v>0</v>
      </c>
      <c r="BN31" s="22">
        <f t="shared" si="33"/>
        <v>0</v>
      </c>
      <c r="BO31" s="22">
        <f t="shared" si="33"/>
        <v>0</v>
      </c>
      <c r="BP31" s="22">
        <f t="shared" si="34"/>
        <v>0</v>
      </c>
      <c r="BQ31" s="22">
        <f t="shared" si="34"/>
        <v>0</v>
      </c>
      <c r="BR31" s="22">
        <f t="shared" si="34"/>
        <v>0</v>
      </c>
      <c r="BS31" s="22">
        <f t="shared" si="34"/>
        <v>0</v>
      </c>
      <c r="BT31" s="23">
        <f t="shared" si="7"/>
        <v>0.11413332</v>
      </c>
      <c r="BU31" s="22">
        <f t="shared" si="35"/>
        <v>2853333</v>
      </c>
      <c r="BV31" s="22"/>
      <c r="BW31" s="22">
        <f>+'[2]FEBRERO 2017'!$H$447</f>
        <v>2853333</v>
      </c>
      <c r="BX31" s="22"/>
      <c r="BY31" s="22"/>
      <c r="BZ31" s="22"/>
      <c r="CA31" s="22"/>
      <c r="CB31" s="22"/>
      <c r="CC31" s="22"/>
      <c r="CD31" s="22"/>
      <c r="CE31" s="22"/>
      <c r="CF31" s="22"/>
      <c r="CG31" s="22"/>
      <c r="CH31" s="22"/>
      <c r="CI31" s="22"/>
      <c r="CJ31" s="22"/>
      <c r="CK31" s="22"/>
      <c r="CL31" s="22"/>
      <c r="CM31" s="22"/>
      <c r="CN31" s="22"/>
      <c r="CO31" s="22"/>
      <c r="CP31" s="23">
        <f t="shared" si="9"/>
        <v>0.88586668000000002</v>
      </c>
      <c r="CQ31" s="22">
        <f t="shared" si="36"/>
        <v>22146667</v>
      </c>
      <c r="CR31" s="22">
        <f t="shared" si="39"/>
        <v>0</v>
      </c>
      <c r="CS31" s="22">
        <f t="shared" si="37"/>
        <v>22146667</v>
      </c>
      <c r="CT31" s="22">
        <f t="shared" si="37"/>
        <v>0</v>
      </c>
      <c r="CU31" s="22">
        <f t="shared" si="37"/>
        <v>0</v>
      </c>
      <c r="CV31" s="22">
        <f t="shared" si="37"/>
        <v>0</v>
      </c>
      <c r="CW31" s="22">
        <f t="shared" si="37"/>
        <v>0</v>
      </c>
      <c r="CX31" s="22">
        <f t="shared" si="37"/>
        <v>0</v>
      </c>
      <c r="CY31" s="22">
        <f t="shared" si="37"/>
        <v>0</v>
      </c>
      <c r="CZ31" s="22">
        <f t="shared" si="37"/>
        <v>0</v>
      </c>
      <c r="DA31" s="22">
        <f t="shared" si="37"/>
        <v>0</v>
      </c>
      <c r="DB31" s="22">
        <f t="shared" si="37"/>
        <v>0</v>
      </c>
      <c r="DC31" s="22">
        <f t="shared" si="37"/>
        <v>0</v>
      </c>
      <c r="DD31" s="22">
        <f t="shared" si="37"/>
        <v>0</v>
      </c>
      <c r="DE31" s="22">
        <f t="shared" si="37"/>
        <v>0</v>
      </c>
      <c r="DF31" s="22">
        <f t="shared" si="37"/>
        <v>0</v>
      </c>
      <c r="DG31" s="22">
        <f t="shared" si="37"/>
        <v>0</v>
      </c>
      <c r="DH31" s="22">
        <f t="shared" si="37"/>
        <v>0</v>
      </c>
      <c r="DI31" s="22">
        <f t="shared" si="38"/>
        <v>0</v>
      </c>
      <c r="DJ31" s="22">
        <f t="shared" si="38"/>
        <v>0</v>
      </c>
      <c r="DK31" s="22">
        <f t="shared" si="38"/>
        <v>0</v>
      </c>
      <c r="DM31" s="26">
        <f t="shared" si="27"/>
        <v>25000000</v>
      </c>
      <c r="DN31" s="26">
        <f t="shared" si="28"/>
        <v>25000000</v>
      </c>
      <c r="DO31" s="26">
        <f t="shared" si="29"/>
        <v>25000000</v>
      </c>
    </row>
    <row r="32" spans="1:119" ht="37.5" customHeight="1" x14ac:dyDescent="0.25">
      <c r="A32" s="27"/>
      <c r="B32" s="173"/>
      <c r="C32" s="18" t="s">
        <v>121</v>
      </c>
      <c r="D32" s="19" t="s">
        <v>122</v>
      </c>
      <c r="E32" s="20">
        <v>410</v>
      </c>
      <c r="F32" s="21" t="s">
        <v>123</v>
      </c>
      <c r="G32" s="22">
        <f t="shared" si="30"/>
        <v>50000000</v>
      </c>
      <c r="H32" s="22"/>
      <c r="I32" s="22">
        <v>45000000</v>
      </c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>
        <v>5000000</v>
      </c>
      <c r="AB32" s="23">
        <f t="shared" si="1"/>
        <v>0.5</v>
      </c>
      <c r="AC32" s="22">
        <f t="shared" si="31"/>
        <v>25000000</v>
      </c>
      <c r="AD32" s="22"/>
      <c r="AE32" s="22">
        <f>+'[1]ENERO 2017'!$K$333</f>
        <v>25000000</v>
      </c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22"/>
      <c r="AT32" s="22"/>
      <c r="AU32" s="22"/>
      <c r="AV32" s="22"/>
      <c r="AW32" s="22"/>
      <c r="AX32" s="23">
        <f t="shared" si="3"/>
        <v>0.5</v>
      </c>
      <c r="AY32" s="22">
        <f t="shared" si="32"/>
        <v>25000000</v>
      </c>
      <c r="AZ32" s="22">
        <f t="shared" si="33"/>
        <v>0</v>
      </c>
      <c r="BA32" s="22">
        <f t="shared" si="33"/>
        <v>20000000</v>
      </c>
      <c r="BB32" s="22">
        <f t="shared" si="33"/>
        <v>0</v>
      </c>
      <c r="BC32" s="22">
        <f t="shared" si="33"/>
        <v>0</v>
      </c>
      <c r="BD32" s="22">
        <f t="shared" si="33"/>
        <v>0</v>
      </c>
      <c r="BE32" s="22">
        <f t="shared" si="33"/>
        <v>0</v>
      </c>
      <c r="BF32" s="22">
        <f t="shared" si="33"/>
        <v>0</v>
      </c>
      <c r="BG32" s="22">
        <f t="shared" si="33"/>
        <v>0</v>
      </c>
      <c r="BH32" s="22">
        <f t="shared" si="33"/>
        <v>0</v>
      </c>
      <c r="BI32" s="22">
        <f t="shared" si="33"/>
        <v>0</v>
      </c>
      <c r="BJ32" s="22">
        <f t="shared" si="33"/>
        <v>0</v>
      </c>
      <c r="BK32" s="22">
        <f t="shared" si="33"/>
        <v>0</v>
      </c>
      <c r="BL32" s="22">
        <f t="shared" si="33"/>
        <v>0</v>
      </c>
      <c r="BM32" s="22">
        <f t="shared" si="33"/>
        <v>0</v>
      </c>
      <c r="BN32" s="22">
        <f t="shared" si="33"/>
        <v>0</v>
      </c>
      <c r="BO32" s="22">
        <f t="shared" si="33"/>
        <v>0</v>
      </c>
      <c r="BP32" s="22">
        <f t="shared" si="34"/>
        <v>0</v>
      </c>
      <c r="BQ32" s="22">
        <f t="shared" si="34"/>
        <v>0</v>
      </c>
      <c r="BR32" s="22">
        <f t="shared" si="34"/>
        <v>0</v>
      </c>
      <c r="BS32" s="22">
        <f t="shared" si="34"/>
        <v>5000000</v>
      </c>
      <c r="BT32" s="23">
        <f t="shared" si="7"/>
        <v>0.2</v>
      </c>
      <c r="BU32" s="22">
        <f t="shared" si="35"/>
        <v>10000000</v>
      </c>
      <c r="BV32" s="22"/>
      <c r="BW32" s="22">
        <f>+'[2]FEBRERO 2017'!$H$454</f>
        <v>10000000</v>
      </c>
      <c r="BX32" s="22"/>
      <c r="BY32" s="22"/>
      <c r="BZ32" s="22"/>
      <c r="CA32" s="22"/>
      <c r="CB32" s="22"/>
      <c r="CC32" s="22"/>
      <c r="CD32" s="22"/>
      <c r="CE32" s="22"/>
      <c r="CF32" s="22"/>
      <c r="CG32" s="22"/>
      <c r="CH32" s="22"/>
      <c r="CI32" s="22"/>
      <c r="CJ32" s="22"/>
      <c r="CK32" s="22"/>
      <c r="CL32" s="22"/>
      <c r="CM32" s="22"/>
      <c r="CN32" s="22"/>
      <c r="CO32" s="22"/>
      <c r="CP32" s="23">
        <f t="shared" si="9"/>
        <v>0.8</v>
      </c>
      <c r="CQ32" s="22">
        <f t="shared" si="36"/>
        <v>40000000</v>
      </c>
      <c r="CR32" s="22">
        <f t="shared" si="39"/>
        <v>0</v>
      </c>
      <c r="CS32" s="22">
        <f t="shared" si="37"/>
        <v>35000000</v>
      </c>
      <c r="CT32" s="22">
        <f t="shared" si="37"/>
        <v>0</v>
      </c>
      <c r="CU32" s="22">
        <f t="shared" si="37"/>
        <v>0</v>
      </c>
      <c r="CV32" s="22">
        <f t="shared" si="37"/>
        <v>0</v>
      </c>
      <c r="CW32" s="22">
        <f t="shared" si="37"/>
        <v>0</v>
      </c>
      <c r="CX32" s="22">
        <f t="shared" si="37"/>
        <v>0</v>
      </c>
      <c r="CY32" s="22">
        <f t="shared" si="37"/>
        <v>0</v>
      </c>
      <c r="CZ32" s="22">
        <f t="shared" si="37"/>
        <v>0</v>
      </c>
      <c r="DA32" s="22">
        <f t="shared" si="37"/>
        <v>0</v>
      </c>
      <c r="DB32" s="22">
        <f t="shared" si="37"/>
        <v>0</v>
      </c>
      <c r="DC32" s="22">
        <f t="shared" si="37"/>
        <v>0</v>
      </c>
      <c r="DD32" s="22">
        <f t="shared" si="37"/>
        <v>0</v>
      </c>
      <c r="DE32" s="22">
        <f t="shared" si="37"/>
        <v>0</v>
      </c>
      <c r="DF32" s="22">
        <f t="shared" si="37"/>
        <v>0</v>
      </c>
      <c r="DG32" s="22">
        <f t="shared" si="37"/>
        <v>0</v>
      </c>
      <c r="DH32" s="22">
        <f t="shared" si="37"/>
        <v>0</v>
      </c>
      <c r="DI32" s="22">
        <f t="shared" si="38"/>
        <v>0</v>
      </c>
      <c r="DJ32" s="22">
        <f t="shared" si="38"/>
        <v>0</v>
      </c>
      <c r="DK32" s="22">
        <f t="shared" si="38"/>
        <v>5000000</v>
      </c>
      <c r="DM32" s="26">
        <f t="shared" si="27"/>
        <v>50000000</v>
      </c>
      <c r="DN32" s="26">
        <f t="shared" si="28"/>
        <v>50000000</v>
      </c>
      <c r="DO32" s="26">
        <f t="shared" si="29"/>
        <v>50000000</v>
      </c>
    </row>
    <row r="33" spans="1:120" ht="33.75" customHeight="1" x14ac:dyDescent="0.25">
      <c r="A33" s="27"/>
      <c r="B33" s="173"/>
      <c r="C33" s="18" t="s">
        <v>124</v>
      </c>
      <c r="D33" s="19" t="s">
        <v>125</v>
      </c>
      <c r="E33" s="20">
        <v>410</v>
      </c>
      <c r="F33" s="21" t="s">
        <v>126</v>
      </c>
      <c r="G33" s="22">
        <f t="shared" si="30"/>
        <v>50000000</v>
      </c>
      <c r="H33" s="22"/>
      <c r="I33" s="22">
        <v>45000000</v>
      </c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>
        <v>5000000</v>
      </c>
      <c r="AB33" s="23">
        <f t="shared" si="1"/>
        <v>0.4</v>
      </c>
      <c r="AC33" s="22">
        <f t="shared" si="31"/>
        <v>20000000</v>
      </c>
      <c r="AD33" s="22"/>
      <c r="AE33" s="22">
        <f>+'[1]ENERO 2017'!$K$339</f>
        <v>20000000</v>
      </c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/>
      <c r="AX33" s="23">
        <f t="shared" si="3"/>
        <v>0.6</v>
      </c>
      <c r="AY33" s="22">
        <f t="shared" si="32"/>
        <v>30000000</v>
      </c>
      <c r="AZ33" s="22">
        <f t="shared" si="33"/>
        <v>0</v>
      </c>
      <c r="BA33" s="22">
        <f t="shared" si="33"/>
        <v>25000000</v>
      </c>
      <c r="BB33" s="22">
        <f t="shared" si="33"/>
        <v>0</v>
      </c>
      <c r="BC33" s="22">
        <f t="shared" si="33"/>
        <v>0</v>
      </c>
      <c r="BD33" s="22">
        <f t="shared" si="33"/>
        <v>0</v>
      </c>
      <c r="BE33" s="22">
        <f t="shared" si="33"/>
        <v>0</v>
      </c>
      <c r="BF33" s="22">
        <f t="shared" si="33"/>
        <v>0</v>
      </c>
      <c r="BG33" s="22">
        <f t="shared" si="33"/>
        <v>0</v>
      </c>
      <c r="BH33" s="22">
        <f t="shared" si="33"/>
        <v>0</v>
      </c>
      <c r="BI33" s="22">
        <f t="shared" si="33"/>
        <v>0</v>
      </c>
      <c r="BJ33" s="22">
        <f t="shared" si="33"/>
        <v>0</v>
      </c>
      <c r="BK33" s="22">
        <f t="shared" si="33"/>
        <v>0</v>
      </c>
      <c r="BL33" s="22">
        <f t="shared" si="33"/>
        <v>0</v>
      </c>
      <c r="BM33" s="22">
        <f t="shared" si="33"/>
        <v>0</v>
      </c>
      <c r="BN33" s="22">
        <f t="shared" si="33"/>
        <v>0</v>
      </c>
      <c r="BO33" s="22">
        <f t="shared" si="33"/>
        <v>0</v>
      </c>
      <c r="BP33" s="22">
        <f t="shared" si="34"/>
        <v>0</v>
      </c>
      <c r="BQ33" s="22">
        <f t="shared" si="34"/>
        <v>0</v>
      </c>
      <c r="BR33" s="22">
        <f t="shared" si="34"/>
        <v>0</v>
      </c>
      <c r="BS33" s="22">
        <f t="shared" si="34"/>
        <v>5000000</v>
      </c>
      <c r="BT33" s="23">
        <f t="shared" si="7"/>
        <v>0</v>
      </c>
      <c r="BU33" s="22">
        <f t="shared" si="35"/>
        <v>0</v>
      </c>
      <c r="BV33" s="22"/>
      <c r="BW33" s="22"/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  <c r="CI33" s="22"/>
      <c r="CJ33" s="22"/>
      <c r="CK33" s="22"/>
      <c r="CL33" s="22"/>
      <c r="CM33" s="22"/>
      <c r="CN33" s="22"/>
      <c r="CO33" s="22"/>
      <c r="CP33" s="23">
        <f t="shared" si="9"/>
        <v>1</v>
      </c>
      <c r="CQ33" s="22">
        <f t="shared" si="36"/>
        <v>50000000</v>
      </c>
      <c r="CR33" s="22">
        <f t="shared" si="39"/>
        <v>0</v>
      </c>
      <c r="CS33" s="22">
        <f t="shared" si="37"/>
        <v>45000000</v>
      </c>
      <c r="CT33" s="22">
        <f t="shared" si="37"/>
        <v>0</v>
      </c>
      <c r="CU33" s="22">
        <f t="shared" si="37"/>
        <v>0</v>
      </c>
      <c r="CV33" s="22">
        <f t="shared" si="37"/>
        <v>0</v>
      </c>
      <c r="CW33" s="22">
        <f t="shared" si="37"/>
        <v>0</v>
      </c>
      <c r="CX33" s="22">
        <f t="shared" si="37"/>
        <v>0</v>
      </c>
      <c r="CY33" s="22">
        <f t="shared" si="37"/>
        <v>0</v>
      </c>
      <c r="CZ33" s="22">
        <f t="shared" si="37"/>
        <v>0</v>
      </c>
      <c r="DA33" s="22">
        <f t="shared" si="37"/>
        <v>0</v>
      </c>
      <c r="DB33" s="22">
        <f t="shared" si="37"/>
        <v>0</v>
      </c>
      <c r="DC33" s="22">
        <f t="shared" si="37"/>
        <v>0</v>
      </c>
      <c r="DD33" s="22">
        <f t="shared" si="37"/>
        <v>0</v>
      </c>
      <c r="DE33" s="22">
        <f t="shared" si="37"/>
        <v>0</v>
      </c>
      <c r="DF33" s="22">
        <f t="shared" si="37"/>
        <v>0</v>
      </c>
      <c r="DG33" s="22">
        <f t="shared" si="37"/>
        <v>0</v>
      </c>
      <c r="DH33" s="22">
        <f t="shared" si="37"/>
        <v>0</v>
      </c>
      <c r="DI33" s="22">
        <f t="shared" si="38"/>
        <v>0</v>
      </c>
      <c r="DJ33" s="22">
        <f t="shared" si="38"/>
        <v>0</v>
      </c>
      <c r="DK33" s="22">
        <f t="shared" si="38"/>
        <v>5000000</v>
      </c>
      <c r="DM33" s="26">
        <f t="shared" si="27"/>
        <v>50000000</v>
      </c>
      <c r="DN33" s="26">
        <f t="shared" si="28"/>
        <v>50000000</v>
      </c>
      <c r="DO33" s="26">
        <f t="shared" si="29"/>
        <v>50000000</v>
      </c>
    </row>
    <row r="34" spans="1:120" ht="30.75" customHeight="1" x14ac:dyDescent="0.25">
      <c r="A34" s="27"/>
      <c r="B34" s="173"/>
      <c r="C34" s="18" t="s">
        <v>127</v>
      </c>
      <c r="D34" s="19" t="s">
        <v>128</v>
      </c>
      <c r="E34" s="20">
        <v>410</v>
      </c>
      <c r="F34" s="21" t="s">
        <v>106</v>
      </c>
      <c r="G34" s="22">
        <f t="shared" si="30"/>
        <v>90000000</v>
      </c>
      <c r="H34" s="22"/>
      <c r="I34" s="22"/>
      <c r="J34" s="22">
        <v>80000000</v>
      </c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>
        <v>10000000</v>
      </c>
      <c r="AB34" s="23">
        <f t="shared" si="1"/>
        <v>2.2222222222222223E-2</v>
      </c>
      <c r="AC34" s="22">
        <f t="shared" si="31"/>
        <v>2000000</v>
      </c>
      <c r="AD34" s="22"/>
      <c r="AE34" s="22"/>
      <c r="AF34" s="22">
        <f>+'[2]FEBRERO 2017'!$L$469</f>
        <v>2000000</v>
      </c>
      <c r="AG34" s="22"/>
      <c r="AH34" s="22"/>
      <c r="AI34" s="22"/>
      <c r="AJ34" s="22"/>
      <c r="AK34" s="22"/>
      <c r="AL34" s="22"/>
      <c r="AM34" s="22"/>
      <c r="AN34" s="22"/>
      <c r="AO34" s="22"/>
      <c r="AP34" s="22"/>
      <c r="AQ34" s="22"/>
      <c r="AR34" s="22"/>
      <c r="AS34" s="22"/>
      <c r="AT34" s="22"/>
      <c r="AU34" s="22"/>
      <c r="AV34" s="22"/>
      <c r="AW34" s="22"/>
      <c r="AX34" s="23">
        <f t="shared" si="3"/>
        <v>0.97777777777777775</v>
      </c>
      <c r="AY34" s="22">
        <f t="shared" si="32"/>
        <v>88000000</v>
      </c>
      <c r="AZ34" s="22">
        <f t="shared" si="33"/>
        <v>0</v>
      </c>
      <c r="BA34" s="22">
        <f t="shared" si="33"/>
        <v>0</v>
      </c>
      <c r="BB34" s="22">
        <f t="shared" si="33"/>
        <v>78000000</v>
      </c>
      <c r="BC34" s="22">
        <f t="shared" si="33"/>
        <v>0</v>
      </c>
      <c r="BD34" s="22">
        <f t="shared" si="33"/>
        <v>0</v>
      </c>
      <c r="BE34" s="22">
        <f t="shared" si="33"/>
        <v>0</v>
      </c>
      <c r="BF34" s="22">
        <f t="shared" si="33"/>
        <v>0</v>
      </c>
      <c r="BG34" s="22">
        <f t="shared" si="33"/>
        <v>0</v>
      </c>
      <c r="BH34" s="22">
        <f t="shared" si="33"/>
        <v>0</v>
      </c>
      <c r="BI34" s="22">
        <f t="shared" si="33"/>
        <v>0</v>
      </c>
      <c r="BJ34" s="22">
        <f t="shared" si="33"/>
        <v>0</v>
      </c>
      <c r="BK34" s="22">
        <f t="shared" si="33"/>
        <v>0</v>
      </c>
      <c r="BL34" s="22">
        <f t="shared" si="33"/>
        <v>0</v>
      </c>
      <c r="BM34" s="22">
        <f t="shared" si="33"/>
        <v>0</v>
      </c>
      <c r="BN34" s="22">
        <f t="shared" si="33"/>
        <v>0</v>
      </c>
      <c r="BO34" s="22">
        <f t="shared" si="33"/>
        <v>0</v>
      </c>
      <c r="BP34" s="22">
        <f t="shared" si="34"/>
        <v>0</v>
      </c>
      <c r="BQ34" s="22">
        <f t="shared" si="34"/>
        <v>0</v>
      </c>
      <c r="BR34" s="22">
        <f t="shared" si="34"/>
        <v>0</v>
      </c>
      <c r="BS34" s="22">
        <f t="shared" si="34"/>
        <v>10000000</v>
      </c>
      <c r="BT34" s="23">
        <f t="shared" si="7"/>
        <v>2.2222222222222223E-2</v>
      </c>
      <c r="BU34" s="22">
        <f t="shared" si="35"/>
        <v>2000000</v>
      </c>
      <c r="BV34" s="22"/>
      <c r="BW34" s="22"/>
      <c r="BX34" s="22">
        <f>+'[2]FEBRERO 2017'!$H$467</f>
        <v>2000000</v>
      </c>
      <c r="BY34" s="22"/>
      <c r="BZ34" s="22"/>
      <c r="CA34" s="22"/>
      <c r="CB34" s="22"/>
      <c r="CC34" s="22"/>
      <c r="CD34" s="22"/>
      <c r="CE34" s="22"/>
      <c r="CF34" s="22"/>
      <c r="CG34" s="22"/>
      <c r="CH34" s="22"/>
      <c r="CI34" s="22"/>
      <c r="CJ34" s="22"/>
      <c r="CK34" s="22"/>
      <c r="CL34" s="22"/>
      <c r="CM34" s="22"/>
      <c r="CN34" s="22"/>
      <c r="CO34" s="22"/>
      <c r="CP34" s="23">
        <f t="shared" si="9"/>
        <v>0.97777777777777775</v>
      </c>
      <c r="CQ34" s="22">
        <f t="shared" si="36"/>
        <v>88000000</v>
      </c>
      <c r="CR34" s="22">
        <f t="shared" si="39"/>
        <v>0</v>
      </c>
      <c r="CS34" s="22">
        <f t="shared" si="37"/>
        <v>0</v>
      </c>
      <c r="CT34" s="22">
        <f t="shared" si="37"/>
        <v>78000000</v>
      </c>
      <c r="CU34" s="22">
        <f t="shared" si="37"/>
        <v>0</v>
      </c>
      <c r="CV34" s="22">
        <f t="shared" si="37"/>
        <v>0</v>
      </c>
      <c r="CW34" s="22">
        <f t="shared" si="37"/>
        <v>0</v>
      </c>
      <c r="CX34" s="22">
        <f t="shared" si="37"/>
        <v>0</v>
      </c>
      <c r="CY34" s="22">
        <f t="shared" si="37"/>
        <v>0</v>
      </c>
      <c r="CZ34" s="22">
        <f t="shared" si="37"/>
        <v>0</v>
      </c>
      <c r="DA34" s="22">
        <f t="shared" si="37"/>
        <v>0</v>
      </c>
      <c r="DB34" s="22">
        <f t="shared" si="37"/>
        <v>0</v>
      </c>
      <c r="DC34" s="22">
        <f t="shared" si="37"/>
        <v>0</v>
      </c>
      <c r="DD34" s="22">
        <f t="shared" si="37"/>
        <v>0</v>
      </c>
      <c r="DE34" s="22">
        <f t="shared" si="37"/>
        <v>0</v>
      </c>
      <c r="DF34" s="22">
        <f t="shared" si="37"/>
        <v>0</v>
      </c>
      <c r="DG34" s="22">
        <f t="shared" si="37"/>
        <v>0</v>
      </c>
      <c r="DH34" s="22">
        <f t="shared" si="37"/>
        <v>0</v>
      </c>
      <c r="DI34" s="22">
        <f t="shared" si="38"/>
        <v>0</v>
      </c>
      <c r="DJ34" s="22">
        <f t="shared" si="38"/>
        <v>0</v>
      </c>
      <c r="DK34" s="22">
        <f t="shared" si="38"/>
        <v>10000000</v>
      </c>
      <c r="DM34" s="26">
        <f t="shared" si="27"/>
        <v>90000000</v>
      </c>
      <c r="DN34" s="26">
        <f t="shared" si="28"/>
        <v>90000000</v>
      </c>
      <c r="DO34" s="26">
        <f t="shared" si="29"/>
        <v>90000000</v>
      </c>
    </row>
    <row r="35" spans="1:120" ht="38.25" customHeight="1" x14ac:dyDescent="0.25">
      <c r="A35" s="27"/>
      <c r="B35" s="173"/>
      <c r="C35" s="18" t="s">
        <v>129</v>
      </c>
      <c r="D35" s="19" t="s">
        <v>130</v>
      </c>
      <c r="E35" s="20">
        <v>410</v>
      </c>
      <c r="F35" s="21" t="s">
        <v>131</v>
      </c>
      <c r="G35" s="22">
        <f t="shared" si="30"/>
        <v>8000000</v>
      </c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>
        <v>8000000</v>
      </c>
      <c r="AB35" s="23">
        <f t="shared" si="1"/>
        <v>0</v>
      </c>
      <c r="AC35" s="22">
        <f t="shared" si="31"/>
        <v>0</v>
      </c>
      <c r="AD35" s="22"/>
      <c r="AE35" s="22"/>
      <c r="AF35" s="22"/>
      <c r="AG35" s="22"/>
      <c r="AH35" s="22"/>
      <c r="AI35" s="22"/>
      <c r="AJ35" s="22"/>
      <c r="AK35" s="22"/>
      <c r="AL35" s="22"/>
      <c r="AM35" s="22"/>
      <c r="AN35" s="22"/>
      <c r="AO35" s="22"/>
      <c r="AP35" s="22"/>
      <c r="AQ35" s="22"/>
      <c r="AR35" s="22"/>
      <c r="AS35" s="22"/>
      <c r="AT35" s="22"/>
      <c r="AU35" s="22"/>
      <c r="AV35" s="22"/>
      <c r="AW35" s="22"/>
      <c r="AX35" s="23">
        <f t="shared" si="3"/>
        <v>1</v>
      </c>
      <c r="AY35" s="22">
        <f t="shared" si="32"/>
        <v>8000000</v>
      </c>
      <c r="AZ35" s="22">
        <f t="shared" si="33"/>
        <v>0</v>
      </c>
      <c r="BA35" s="22">
        <f t="shared" si="33"/>
        <v>0</v>
      </c>
      <c r="BB35" s="22">
        <f t="shared" si="33"/>
        <v>0</v>
      </c>
      <c r="BC35" s="22">
        <f t="shared" si="33"/>
        <v>0</v>
      </c>
      <c r="BD35" s="22">
        <f t="shared" si="33"/>
        <v>0</v>
      </c>
      <c r="BE35" s="22">
        <f t="shared" si="33"/>
        <v>0</v>
      </c>
      <c r="BF35" s="22">
        <f t="shared" si="33"/>
        <v>0</v>
      </c>
      <c r="BG35" s="22">
        <f t="shared" si="33"/>
        <v>0</v>
      </c>
      <c r="BH35" s="22">
        <f t="shared" si="33"/>
        <v>0</v>
      </c>
      <c r="BI35" s="22">
        <f t="shared" si="33"/>
        <v>0</v>
      </c>
      <c r="BJ35" s="22">
        <f t="shared" si="33"/>
        <v>0</v>
      </c>
      <c r="BK35" s="22">
        <f t="shared" si="33"/>
        <v>0</v>
      </c>
      <c r="BL35" s="22">
        <f t="shared" si="33"/>
        <v>0</v>
      </c>
      <c r="BM35" s="22">
        <f t="shared" si="33"/>
        <v>0</v>
      </c>
      <c r="BN35" s="22">
        <f t="shared" si="33"/>
        <v>0</v>
      </c>
      <c r="BO35" s="22">
        <f t="shared" si="33"/>
        <v>0</v>
      </c>
      <c r="BP35" s="22">
        <f t="shared" si="34"/>
        <v>0</v>
      </c>
      <c r="BQ35" s="22">
        <f t="shared" si="34"/>
        <v>0</v>
      </c>
      <c r="BR35" s="22">
        <f t="shared" si="34"/>
        <v>0</v>
      </c>
      <c r="BS35" s="22">
        <f t="shared" si="34"/>
        <v>8000000</v>
      </c>
      <c r="BT35" s="23">
        <f t="shared" si="7"/>
        <v>0</v>
      </c>
      <c r="BU35" s="22">
        <f t="shared" si="35"/>
        <v>0</v>
      </c>
      <c r="BV35" s="22"/>
      <c r="BW35" s="22"/>
      <c r="BX35" s="22"/>
      <c r="BY35" s="22"/>
      <c r="BZ35" s="22"/>
      <c r="CA35" s="22"/>
      <c r="CB35" s="22"/>
      <c r="CC35" s="22"/>
      <c r="CD35" s="22"/>
      <c r="CE35" s="22"/>
      <c r="CF35" s="22"/>
      <c r="CG35" s="22"/>
      <c r="CH35" s="22"/>
      <c r="CI35" s="22"/>
      <c r="CJ35" s="22"/>
      <c r="CK35" s="22"/>
      <c r="CL35" s="22"/>
      <c r="CM35" s="22"/>
      <c r="CN35" s="22"/>
      <c r="CO35" s="22"/>
      <c r="CP35" s="23">
        <f t="shared" si="9"/>
        <v>1</v>
      </c>
      <c r="CQ35" s="22">
        <f t="shared" si="36"/>
        <v>8000000</v>
      </c>
      <c r="CR35" s="22">
        <f t="shared" si="39"/>
        <v>0</v>
      </c>
      <c r="CS35" s="22">
        <f t="shared" si="37"/>
        <v>0</v>
      </c>
      <c r="CT35" s="22">
        <f t="shared" si="37"/>
        <v>0</v>
      </c>
      <c r="CU35" s="22">
        <f t="shared" si="37"/>
        <v>0</v>
      </c>
      <c r="CV35" s="22">
        <f t="shared" si="37"/>
        <v>0</v>
      </c>
      <c r="CW35" s="22">
        <f t="shared" si="37"/>
        <v>0</v>
      </c>
      <c r="CX35" s="22">
        <f t="shared" si="37"/>
        <v>0</v>
      </c>
      <c r="CY35" s="22">
        <f t="shared" si="37"/>
        <v>0</v>
      </c>
      <c r="CZ35" s="22">
        <f t="shared" si="37"/>
        <v>0</v>
      </c>
      <c r="DA35" s="22">
        <f t="shared" si="37"/>
        <v>0</v>
      </c>
      <c r="DB35" s="22">
        <f t="shared" si="37"/>
        <v>0</v>
      </c>
      <c r="DC35" s="22">
        <f t="shared" si="37"/>
        <v>0</v>
      </c>
      <c r="DD35" s="22">
        <f t="shared" si="37"/>
        <v>0</v>
      </c>
      <c r="DE35" s="22">
        <f t="shared" si="37"/>
        <v>0</v>
      </c>
      <c r="DF35" s="22">
        <f t="shared" si="37"/>
        <v>0</v>
      </c>
      <c r="DG35" s="22">
        <f t="shared" si="37"/>
        <v>0</v>
      </c>
      <c r="DH35" s="22">
        <f t="shared" si="37"/>
        <v>0</v>
      </c>
      <c r="DI35" s="22">
        <f t="shared" si="38"/>
        <v>0</v>
      </c>
      <c r="DJ35" s="22">
        <f t="shared" si="38"/>
        <v>0</v>
      </c>
      <c r="DK35" s="22">
        <f t="shared" si="38"/>
        <v>8000000</v>
      </c>
      <c r="DM35" s="26">
        <f t="shared" si="27"/>
        <v>8000000</v>
      </c>
      <c r="DN35" s="26">
        <f t="shared" si="28"/>
        <v>8000000</v>
      </c>
      <c r="DO35" s="26">
        <f t="shared" si="29"/>
        <v>8000000</v>
      </c>
    </row>
    <row r="36" spans="1:120" ht="48.75" customHeight="1" x14ac:dyDescent="0.25">
      <c r="A36" s="27"/>
      <c r="B36" s="174"/>
      <c r="C36" s="18" t="s">
        <v>132</v>
      </c>
      <c r="D36" s="19" t="s">
        <v>133</v>
      </c>
      <c r="E36" s="20">
        <v>410</v>
      </c>
      <c r="F36" s="21" t="s">
        <v>134</v>
      </c>
      <c r="G36" s="22">
        <f t="shared" si="30"/>
        <v>215907499</v>
      </c>
      <c r="H36" s="22"/>
      <c r="I36" s="22">
        <v>200000000</v>
      </c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>
        <v>15907499</v>
      </c>
      <c r="Y36" s="22"/>
      <c r="Z36" s="22"/>
      <c r="AA36" s="22"/>
      <c r="AB36" s="23">
        <f t="shared" si="1"/>
        <v>0.92632261929911008</v>
      </c>
      <c r="AC36" s="22">
        <f t="shared" si="31"/>
        <v>200000000</v>
      </c>
      <c r="AD36" s="22"/>
      <c r="AE36" s="22">
        <f>+'[1]ENERO 2017'!$K$361</f>
        <v>200000000</v>
      </c>
      <c r="AF36" s="22"/>
      <c r="AG36" s="22"/>
      <c r="AH36" s="22"/>
      <c r="AI36" s="22"/>
      <c r="AJ36" s="22"/>
      <c r="AK36" s="22"/>
      <c r="AL36" s="22"/>
      <c r="AM36" s="22"/>
      <c r="AN36" s="22"/>
      <c r="AO36" s="22"/>
      <c r="AP36" s="22"/>
      <c r="AQ36" s="22"/>
      <c r="AR36" s="22"/>
      <c r="AS36" s="22"/>
      <c r="AT36" s="22"/>
      <c r="AU36" s="22"/>
      <c r="AV36" s="22"/>
      <c r="AW36" s="22"/>
      <c r="AX36" s="23">
        <f t="shared" si="3"/>
        <v>7.3677380700889916E-2</v>
      </c>
      <c r="AY36" s="22">
        <f t="shared" si="32"/>
        <v>15907499</v>
      </c>
      <c r="AZ36" s="22">
        <f t="shared" si="33"/>
        <v>0</v>
      </c>
      <c r="BA36" s="22">
        <f t="shared" si="33"/>
        <v>0</v>
      </c>
      <c r="BB36" s="22">
        <f t="shared" si="33"/>
        <v>0</v>
      </c>
      <c r="BC36" s="22">
        <f t="shared" si="33"/>
        <v>0</v>
      </c>
      <c r="BD36" s="22">
        <f t="shared" si="33"/>
        <v>0</v>
      </c>
      <c r="BE36" s="22">
        <f t="shared" si="33"/>
        <v>0</v>
      </c>
      <c r="BF36" s="22">
        <f t="shared" si="33"/>
        <v>0</v>
      </c>
      <c r="BG36" s="22">
        <f t="shared" si="33"/>
        <v>0</v>
      </c>
      <c r="BH36" s="22">
        <f t="shared" si="33"/>
        <v>0</v>
      </c>
      <c r="BI36" s="22">
        <f t="shared" si="33"/>
        <v>0</v>
      </c>
      <c r="BJ36" s="22">
        <f t="shared" si="33"/>
        <v>0</v>
      </c>
      <c r="BK36" s="22">
        <f t="shared" si="33"/>
        <v>0</v>
      </c>
      <c r="BL36" s="22">
        <f t="shared" si="33"/>
        <v>0</v>
      </c>
      <c r="BM36" s="22">
        <f t="shared" si="33"/>
        <v>0</v>
      </c>
      <c r="BN36" s="22">
        <f t="shared" si="33"/>
        <v>0</v>
      </c>
      <c r="BO36" s="22">
        <f t="shared" si="33"/>
        <v>0</v>
      </c>
      <c r="BP36" s="22">
        <f t="shared" si="34"/>
        <v>15907499</v>
      </c>
      <c r="BQ36" s="22">
        <f t="shared" si="34"/>
        <v>0</v>
      </c>
      <c r="BR36" s="22">
        <f t="shared" si="34"/>
        <v>0</v>
      </c>
      <c r="BS36" s="22">
        <f t="shared" si="34"/>
        <v>0</v>
      </c>
      <c r="BT36" s="23">
        <f t="shared" si="7"/>
        <v>0.14817132868553121</v>
      </c>
      <c r="BU36" s="22">
        <f t="shared" si="35"/>
        <v>31991301</v>
      </c>
      <c r="BV36" s="22"/>
      <c r="BW36" s="22">
        <f>+'[2]FEBRERO 2017'!$H$482</f>
        <v>31991301</v>
      </c>
      <c r="BX36" s="22"/>
      <c r="BY36" s="22"/>
      <c r="BZ36" s="22"/>
      <c r="CA36" s="22"/>
      <c r="CB36" s="22"/>
      <c r="CC36" s="22"/>
      <c r="CD36" s="22"/>
      <c r="CE36" s="22"/>
      <c r="CF36" s="22"/>
      <c r="CG36" s="22"/>
      <c r="CH36" s="22"/>
      <c r="CI36" s="22"/>
      <c r="CJ36" s="22"/>
      <c r="CK36" s="22"/>
      <c r="CL36" s="22"/>
      <c r="CM36" s="22"/>
      <c r="CN36" s="22"/>
      <c r="CO36" s="22"/>
      <c r="CP36" s="23">
        <f t="shared" si="9"/>
        <v>0.85182867131446882</v>
      </c>
      <c r="CQ36" s="22">
        <f t="shared" si="36"/>
        <v>183916198</v>
      </c>
      <c r="CR36" s="22">
        <f t="shared" si="39"/>
        <v>0</v>
      </c>
      <c r="CS36" s="22">
        <f t="shared" si="37"/>
        <v>168008699</v>
      </c>
      <c r="CT36" s="22">
        <f t="shared" si="37"/>
        <v>0</v>
      </c>
      <c r="CU36" s="22">
        <f t="shared" si="37"/>
        <v>0</v>
      </c>
      <c r="CV36" s="22">
        <f t="shared" si="37"/>
        <v>0</v>
      </c>
      <c r="CW36" s="22">
        <f t="shared" si="37"/>
        <v>0</v>
      </c>
      <c r="CX36" s="22">
        <f t="shared" si="37"/>
        <v>0</v>
      </c>
      <c r="CY36" s="22">
        <f t="shared" si="37"/>
        <v>0</v>
      </c>
      <c r="CZ36" s="22">
        <f t="shared" si="37"/>
        <v>0</v>
      </c>
      <c r="DA36" s="22">
        <f t="shared" si="37"/>
        <v>0</v>
      </c>
      <c r="DB36" s="22">
        <f t="shared" si="37"/>
        <v>0</v>
      </c>
      <c r="DC36" s="22">
        <f t="shared" si="37"/>
        <v>0</v>
      </c>
      <c r="DD36" s="22">
        <f t="shared" si="37"/>
        <v>0</v>
      </c>
      <c r="DE36" s="22">
        <f t="shared" si="37"/>
        <v>0</v>
      </c>
      <c r="DF36" s="22">
        <f t="shared" si="37"/>
        <v>0</v>
      </c>
      <c r="DG36" s="22">
        <f t="shared" si="37"/>
        <v>0</v>
      </c>
      <c r="DH36" s="22">
        <f t="shared" si="37"/>
        <v>15907499</v>
      </c>
      <c r="DI36" s="22">
        <f t="shared" si="38"/>
        <v>0</v>
      </c>
      <c r="DJ36" s="22">
        <f t="shared" si="38"/>
        <v>0</v>
      </c>
      <c r="DK36" s="22">
        <f t="shared" si="38"/>
        <v>0</v>
      </c>
      <c r="DM36" s="54">
        <f t="shared" si="27"/>
        <v>215907499</v>
      </c>
      <c r="DN36" s="26">
        <f t="shared" si="28"/>
        <v>215907499</v>
      </c>
      <c r="DO36" s="26">
        <f t="shared" si="29"/>
        <v>215907499</v>
      </c>
      <c r="DP36" s="55"/>
    </row>
    <row r="37" spans="1:120" ht="35.25" customHeight="1" x14ac:dyDescent="0.25">
      <c r="A37" s="170" t="s">
        <v>97</v>
      </c>
      <c r="B37" s="172" t="s">
        <v>135</v>
      </c>
      <c r="C37" s="18" t="s">
        <v>136</v>
      </c>
      <c r="D37" s="19" t="s">
        <v>137</v>
      </c>
      <c r="E37" s="28">
        <v>410</v>
      </c>
      <c r="F37" s="21" t="s">
        <v>101</v>
      </c>
      <c r="G37" s="22">
        <f t="shared" si="30"/>
        <v>40000000</v>
      </c>
      <c r="H37" s="22"/>
      <c r="I37" s="22"/>
      <c r="J37" s="22">
        <v>40000000</v>
      </c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3">
        <f t="shared" si="1"/>
        <v>0.25</v>
      </c>
      <c r="AC37" s="22">
        <f t="shared" si="31"/>
        <v>10000000</v>
      </c>
      <c r="AD37" s="22"/>
      <c r="AE37" s="22"/>
      <c r="AF37" s="22">
        <f>+'[1]ENERO 2017'!$L$372</f>
        <v>10000000</v>
      </c>
      <c r="AG37" s="22"/>
      <c r="AH37" s="22"/>
      <c r="AI37" s="22"/>
      <c r="AJ37" s="22"/>
      <c r="AK37" s="22"/>
      <c r="AL37" s="22"/>
      <c r="AM37" s="22"/>
      <c r="AN37" s="22"/>
      <c r="AO37" s="22"/>
      <c r="AP37" s="22"/>
      <c r="AQ37" s="22"/>
      <c r="AR37" s="22"/>
      <c r="AS37" s="22"/>
      <c r="AT37" s="22"/>
      <c r="AU37" s="22"/>
      <c r="AV37" s="22"/>
      <c r="AW37" s="22"/>
      <c r="AX37" s="23">
        <f t="shared" si="3"/>
        <v>0.75</v>
      </c>
      <c r="AY37" s="22">
        <f t="shared" si="32"/>
        <v>30000000</v>
      </c>
      <c r="AZ37" s="22">
        <f t="shared" si="33"/>
        <v>0</v>
      </c>
      <c r="BA37" s="22">
        <f t="shared" si="33"/>
        <v>0</v>
      </c>
      <c r="BB37" s="22">
        <f t="shared" si="33"/>
        <v>30000000</v>
      </c>
      <c r="BC37" s="22">
        <f t="shared" si="33"/>
        <v>0</v>
      </c>
      <c r="BD37" s="22">
        <f t="shared" si="33"/>
        <v>0</v>
      </c>
      <c r="BE37" s="22">
        <f t="shared" si="33"/>
        <v>0</v>
      </c>
      <c r="BF37" s="22">
        <f t="shared" si="33"/>
        <v>0</v>
      </c>
      <c r="BG37" s="22">
        <f t="shared" si="33"/>
        <v>0</v>
      </c>
      <c r="BH37" s="22">
        <f t="shared" si="33"/>
        <v>0</v>
      </c>
      <c r="BI37" s="22">
        <f t="shared" si="33"/>
        <v>0</v>
      </c>
      <c r="BJ37" s="22">
        <f t="shared" si="33"/>
        <v>0</v>
      </c>
      <c r="BK37" s="22">
        <f t="shared" si="33"/>
        <v>0</v>
      </c>
      <c r="BL37" s="22">
        <f t="shared" si="33"/>
        <v>0</v>
      </c>
      <c r="BM37" s="22">
        <f t="shared" si="33"/>
        <v>0</v>
      </c>
      <c r="BN37" s="22">
        <f t="shared" si="33"/>
        <v>0</v>
      </c>
      <c r="BO37" s="22">
        <f t="shared" si="33"/>
        <v>0</v>
      </c>
      <c r="BP37" s="22">
        <f t="shared" si="34"/>
        <v>0</v>
      </c>
      <c r="BQ37" s="22">
        <f t="shared" si="34"/>
        <v>0</v>
      </c>
      <c r="BR37" s="22">
        <f t="shared" si="34"/>
        <v>0</v>
      </c>
      <c r="BS37" s="22">
        <f t="shared" si="34"/>
        <v>0</v>
      </c>
      <c r="BT37" s="23">
        <f t="shared" si="7"/>
        <v>0</v>
      </c>
      <c r="BU37" s="22">
        <f t="shared" si="35"/>
        <v>0</v>
      </c>
      <c r="BV37" s="22"/>
      <c r="BW37" s="22"/>
      <c r="BX37" s="22"/>
      <c r="BY37" s="22"/>
      <c r="BZ37" s="22"/>
      <c r="CA37" s="22"/>
      <c r="CB37" s="22"/>
      <c r="CC37" s="22"/>
      <c r="CD37" s="22"/>
      <c r="CE37" s="22"/>
      <c r="CF37" s="22"/>
      <c r="CG37" s="22"/>
      <c r="CH37" s="22"/>
      <c r="CI37" s="22"/>
      <c r="CJ37" s="22"/>
      <c r="CK37" s="22"/>
      <c r="CL37" s="22"/>
      <c r="CM37" s="22"/>
      <c r="CN37" s="22"/>
      <c r="CO37" s="22"/>
      <c r="CP37" s="23">
        <f t="shared" si="9"/>
        <v>1</v>
      </c>
      <c r="CQ37" s="22">
        <f t="shared" si="36"/>
        <v>40000000</v>
      </c>
      <c r="CR37" s="22">
        <f t="shared" si="39"/>
        <v>0</v>
      </c>
      <c r="CS37" s="22">
        <f t="shared" si="37"/>
        <v>0</v>
      </c>
      <c r="CT37" s="22">
        <f t="shared" si="37"/>
        <v>40000000</v>
      </c>
      <c r="CU37" s="22">
        <f t="shared" si="37"/>
        <v>0</v>
      </c>
      <c r="CV37" s="22">
        <f t="shared" si="37"/>
        <v>0</v>
      </c>
      <c r="CW37" s="22">
        <f t="shared" si="37"/>
        <v>0</v>
      </c>
      <c r="CX37" s="22">
        <f t="shared" si="37"/>
        <v>0</v>
      </c>
      <c r="CY37" s="22">
        <f t="shared" si="37"/>
        <v>0</v>
      </c>
      <c r="CZ37" s="22">
        <f t="shared" si="37"/>
        <v>0</v>
      </c>
      <c r="DA37" s="22">
        <f t="shared" si="37"/>
        <v>0</v>
      </c>
      <c r="DB37" s="22">
        <f t="shared" si="37"/>
        <v>0</v>
      </c>
      <c r="DC37" s="22">
        <f t="shared" si="37"/>
        <v>0</v>
      </c>
      <c r="DD37" s="22">
        <f t="shared" si="37"/>
        <v>0</v>
      </c>
      <c r="DE37" s="22">
        <f t="shared" si="37"/>
        <v>0</v>
      </c>
      <c r="DF37" s="22">
        <f t="shared" si="37"/>
        <v>0</v>
      </c>
      <c r="DG37" s="22">
        <f t="shared" si="37"/>
        <v>0</v>
      </c>
      <c r="DH37" s="22">
        <f t="shared" si="37"/>
        <v>0</v>
      </c>
      <c r="DI37" s="22">
        <f t="shared" si="38"/>
        <v>0</v>
      </c>
      <c r="DJ37" s="22">
        <f t="shared" si="38"/>
        <v>0</v>
      </c>
      <c r="DK37" s="22">
        <f t="shared" si="38"/>
        <v>0</v>
      </c>
      <c r="DM37" s="26">
        <f t="shared" si="27"/>
        <v>40000000</v>
      </c>
      <c r="DN37" s="26">
        <f t="shared" si="28"/>
        <v>40000000</v>
      </c>
      <c r="DO37" s="26">
        <f t="shared" si="29"/>
        <v>40000000</v>
      </c>
    </row>
    <row r="38" spans="1:120" ht="31.5" customHeight="1" x14ac:dyDescent="0.25">
      <c r="A38" s="170"/>
      <c r="B38" s="173"/>
      <c r="C38" s="18" t="s">
        <v>138</v>
      </c>
      <c r="D38" s="19" t="s">
        <v>139</v>
      </c>
      <c r="E38" s="20">
        <v>410</v>
      </c>
      <c r="F38" s="21" t="s">
        <v>140</v>
      </c>
      <c r="G38" s="22">
        <f t="shared" si="30"/>
        <v>70000000</v>
      </c>
      <c r="H38" s="22"/>
      <c r="I38" s="22"/>
      <c r="J38" s="22">
        <v>70000000</v>
      </c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3">
        <f t="shared" si="1"/>
        <v>0.14285714285714285</v>
      </c>
      <c r="AC38" s="22">
        <f t="shared" si="31"/>
        <v>10000000</v>
      </c>
      <c r="AD38" s="22"/>
      <c r="AE38" s="22"/>
      <c r="AF38" s="22">
        <f>+'[1]ENERO 2017'!$L$379</f>
        <v>10000000</v>
      </c>
      <c r="AG38" s="22"/>
      <c r="AH38" s="22"/>
      <c r="AI38" s="22"/>
      <c r="AJ38" s="22"/>
      <c r="AK38" s="22"/>
      <c r="AL38" s="22"/>
      <c r="AM38" s="22"/>
      <c r="AN38" s="22"/>
      <c r="AO38" s="22"/>
      <c r="AP38" s="22"/>
      <c r="AQ38" s="22"/>
      <c r="AR38" s="22"/>
      <c r="AS38" s="22"/>
      <c r="AT38" s="22"/>
      <c r="AU38" s="22"/>
      <c r="AV38" s="22"/>
      <c r="AW38" s="22"/>
      <c r="AX38" s="23">
        <f t="shared" si="3"/>
        <v>0.85714285714285721</v>
      </c>
      <c r="AY38" s="22">
        <f t="shared" si="32"/>
        <v>60000000</v>
      </c>
      <c r="AZ38" s="22">
        <f t="shared" si="33"/>
        <v>0</v>
      </c>
      <c r="BA38" s="22">
        <f t="shared" si="33"/>
        <v>0</v>
      </c>
      <c r="BB38" s="22">
        <f t="shared" si="33"/>
        <v>60000000</v>
      </c>
      <c r="BC38" s="22">
        <f t="shared" si="33"/>
        <v>0</v>
      </c>
      <c r="BD38" s="22">
        <f t="shared" si="33"/>
        <v>0</v>
      </c>
      <c r="BE38" s="22">
        <f t="shared" si="33"/>
        <v>0</v>
      </c>
      <c r="BF38" s="22">
        <f t="shared" si="33"/>
        <v>0</v>
      </c>
      <c r="BG38" s="22">
        <f t="shared" si="33"/>
        <v>0</v>
      </c>
      <c r="BH38" s="22">
        <f t="shared" si="33"/>
        <v>0</v>
      </c>
      <c r="BI38" s="22">
        <f t="shared" si="33"/>
        <v>0</v>
      </c>
      <c r="BJ38" s="22">
        <f t="shared" si="33"/>
        <v>0</v>
      </c>
      <c r="BK38" s="22">
        <f t="shared" si="33"/>
        <v>0</v>
      </c>
      <c r="BL38" s="22">
        <f t="shared" si="33"/>
        <v>0</v>
      </c>
      <c r="BM38" s="22">
        <f t="shared" si="33"/>
        <v>0</v>
      </c>
      <c r="BN38" s="22">
        <f t="shared" si="33"/>
        <v>0</v>
      </c>
      <c r="BO38" s="22">
        <f t="shared" ref="BO38:BO51" si="40">+W38-AS38</f>
        <v>0</v>
      </c>
      <c r="BP38" s="22">
        <f t="shared" si="34"/>
        <v>0</v>
      </c>
      <c r="BQ38" s="22">
        <f t="shared" si="34"/>
        <v>0</v>
      </c>
      <c r="BR38" s="22">
        <f t="shared" si="34"/>
        <v>0</v>
      </c>
      <c r="BS38" s="22">
        <f t="shared" si="34"/>
        <v>0</v>
      </c>
      <c r="BT38" s="23">
        <f t="shared" si="7"/>
        <v>0</v>
      </c>
      <c r="BU38" s="22">
        <f t="shared" si="35"/>
        <v>0</v>
      </c>
      <c r="BV38" s="22"/>
      <c r="BW38" s="22"/>
      <c r="BX38" s="22"/>
      <c r="BY38" s="22"/>
      <c r="BZ38" s="22"/>
      <c r="CA38" s="22"/>
      <c r="CB38" s="22"/>
      <c r="CC38" s="22"/>
      <c r="CD38" s="22"/>
      <c r="CE38" s="22"/>
      <c r="CF38" s="22"/>
      <c r="CG38" s="22"/>
      <c r="CH38" s="22"/>
      <c r="CI38" s="22"/>
      <c r="CJ38" s="22"/>
      <c r="CK38" s="22"/>
      <c r="CL38" s="22"/>
      <c r="CM38" s="22"/>
      <c r="CN38" s="22"/>
      <c r="CO38" s="22"/>
      <c r="CP38" s="23">
        <f t="shared" si="9"/>
        <v>1</v>
      </c>
      <c r="CQ38" s="22">
        <f t="shared" si="36"/>
        <v>70000000</v>
      </c>
      <c r="CR38" s="22">
        <f t="shared" si="39"/>
        <v>0</v>
      </c>
      <c r="CS38" s="22">
        <f t="shared" si="37"/>
        <v>0</v>
      </c>
      <c r="CT38" s="22">
        <f t="shared" si="37"/>
        <v>70000000</v>
      </c>
      <c r="CU38" s="22">
        <f t="shared" si="37"/>
        <v>0</v>
      </c>
      <c r="CV38" s="22">
        <f t="shared" si="37"/>
        <v>0</v>
      </c>
      <c r="CW38" s="22">
        <f t="shared" si="37"/>
        <v>0</v>
      </c>
      <c r="CX38" s="22">
        <f t="shared" si="37"/>
        <v>0</v>
      </c>
      <c r="CY38" s="22">
        <f t="shared" si="37"/>
        <v>0</v>
      </c>
      <c r="CZ38" s="22">
        <f t="shared" si="37"/>
        <v>0</v>
      </c>
      <c r="DA38" s="22">
        <f t="shared" si="37"/>
        <v>0</v>
      </c>
      <c r="DB38" s="22">
        <f t="shared" si="37"/>
        <v>0</v>
      </c>
      <c r="DC38" s="22">
        <f t="shared" si="37"/>
        <v>0</v>
      </c>
      <c r="DD38" s="22">
        <f t="shared" si="37"/>
        <v>0</v>
      </c>
      <c r="DE38" s="22">
        <f t="shared" si="37"/>
        <v>0</v>
      </c>
      <c r="DF38" s="22">
        <f t="shared" si="37"/>
        <v>0</v>
      </c>
      <c r="DG38" s="22">
        <f t="shared" si="37"/>
        <v>0</v>
      </c>
      <c r="DH38" s="22">
        <f t="shared" ref="DH38:DH51" si="41">X38-CL38</f>
        <v>0</v>
      </c>
      <c r="DI38" s="22">
        <f t="shared" si="38"/>
        <v>0</v>
      </c>
      <c r="DJ38" s="22">
        <f t="shared" si="38"/>
        <v>0</v>
      </c>
      <c r="DK38" s="22">
        <f t="shared" si="38"/>
        <v>0</v>
      </c>
      <c r="DM38" s="26">
        <f t="shared" si="27"/>
        <v>70000000</v>
      </c>
      <c r="DN38" s="26">
        <f t="shared" si="28"/>
        <v>70000000</v>
      </c>
      <c r="DO38" s="26">
        <f t="shared" si="29"/>
        <v>70000000</v>
      </c>
    </row>
    <row r="39" spans="1:120" ht="23.25" customHeight="1" x14ac:dyDescent="0.25">
      <c r="A39" s="170"/>
      <c r="B39" s="173"/>
      <c r="C39" s="18" t="s">
        <v>141</v>
      </c>
      <c r="D39" s="19" t="s">
        <v>142</v>
      </c>
      <c r="E39" s="20">
        <v>410</v>
      </c>
      <c r="F39" s="21" t="s">
        <v>101</v>
      </c>
      <c r="G39" s="22">
        <f t="shared" si="30"/>
        <v>80000000</v>
      </c>
      <c r="H39" s="22"/>
      <c r="I39" s="22"/>
      <c r="J39" s="22">
        <v>80000000</v>
      </c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3">
        <f t="shared" si="1"/>
        <v>1</v>
      </c>
      <c r="AC39" s="22">
        <f t="shared" si="31"/>
        <v>80000000</v>
      </c>
      <c r="AD39" s="22"/>
      <c r="AE39" s="22"/>
      <c r="AF39" s="22">
        <f>+'[1]ENERO 2017'!$L$385</f>
        <v>80000000</v>
      </c>
      <c r="AG39" s="22"/>
      <c r="AH39" s="22"/>
      <c r="AI39" s="22"/>
      <c r="AJ39" s="22"/>
      <c r="AK39" s="22"/>
      <c r="AL39" s="22"/>
      <c r="AM39" s="22"/>
      <c r="AN39" s="22"/>
      <c r="AO39" s="22"/>
      <c r="AP39" s="22"/>
      <c r="AQ39" s="22"/>
      <c r="AR39" s="22"/>
      <c r="AS39" s="22"/>
      <c r="AT39" s="22"/>
      <c r="AU39" s="22"/>
      <c r="AV39" s="22"/>
      <c r="AW39" s="22"/>
      <c r="AX39" s="23">
        <f t="shared" si="3"/>
        <v>0</v>
      </c>
      <c r="AY39" s="22">
        <f t="shared" si="32"/>
        <v>0</v>
      </c>
      <c r="AZ39" s="22">
        <f t="shared" ref="AZ39:BN51" si="42">+H39-AD39</f>
        <v>0</v>
      </c>
      <c r="BA39" s="22">
        <f t="shared" si="42"/>
        <v>0</v>
      </c>
      <c r="BB39" s="22">
        <f t="shared" si="42"/>
        <v>0</v>
      </c>
      <c r="BC39" s="22">
        <f t="shared" si="42"/>
        <v>0</v>
      </c>
      <c r="BD39" s="22">
        <f t="shared" si="42"/>
        <v>0</v>
      </c>
      <c r="BE39" s="22">
        <f t="shared" si="42"/>
        <v>0</v>
      </c>
      <c r="BF39" s="22">
        <f t="shared" si="42"/>
        <v>0</v>
      </c>
      <c r="BG39" s="22">
        <f t="shared" si="42"/>
        <v>0</v>
      </c>
      <c r="BH39" s="22">
        <f t="shared" si="42"/>
        <v>0</v>
      </c>
      <c r="BI39" s="22">
        <f t="shared" si="42"/>
        <v>0</v>
      </c>
      <c r="BJ39" s="22">
        <f t="shared" si="42"/>
        <v>0</v>
      </c>
      <c r="BK39" s="22">
        <f t="shared" si="42"/>
        <v>0</v>
      </c>
      <c r="BL39" s="22">
        <f t="shared" si="42"/>
        <v>0</v>
      </c>
      <c r="BM39" s="22">
        <f t="shared" si="42"/>
        <v>0</v>
      </c>
      <c r="BN39" s="22">
        <f t="shared" si="42"/>
        <v>0</v>
      </c>
      <c r="BO39" s="22">
        <f t="shared" si="40"/>
        <v>0</v>
      </c>
      <c r="BP39" s="22">
        <f t="shared" si="34"/>
        <v>0</v>
      </c>
      <c r="BQ39" s="22">
        <f t="shared" si="34"/>
        <v>0</v>
      </c>
      <c r="BR39" s="22">
        <f t="shared" si="34"/>
        <v>0</v>
      </c>
      <c r="BS39" s="22">
        <f t="shared" si="34"/>
        <v>0</v>
      </c>
      <c r="BT39" s="23">
        <f t="shared" si="7"/>
        <v>0.23297075</v>
      </c>
      <c r="BU39" s="22">
        <f t="shared" si="35"/>
        <v>18637660</v>
      </c>
      <c r="BV39" s="22"/>
      <c r="BW39" s="22"/>
      <c r="BX39" s="22">
        <f>+'[2]FEBRERO 2017'!$H$518</f>
        <v>18637660</v>
      </c>
      <c r="BY39" s="22"/>
      <c r="BZ39" s="22"/>
      <c r="CA39" s="22"/>
      <c r="CB39" s="22"/>
      <c r="CC39" s="22"/>
      <c r="CD39" s="22"/>
      <c r="CE39" s="22"/>
      <c r="CF39" s="22"/>
      <c r="CG39" s="22"/>
      <c r="CH39" s="22"/>
      <c r="CI39" s="22"/>
      <c r="CJ39" s="22"/>
      <c r="CK39" s="22"/>
      <c r="CL39" s="22"/>
      <c r="CM39" s="22"/>
      <c r="CN39" s="22"/>
      <c r="CO39" s="22"/>
      <c r="CP39" s="23">
        <f t="shared" si="9"/>
        <v>0.76702925</v>
      </c>
      <c r="CQ39" s="22">
        <f t="shared" si="36"/>
        <v>61362340</v>
      </c>
      <c r="CR39" s="22">
        <f t="shared" si="39"/>
        <v>0</v>
      </c>
      <c r="CS39" s="22">
        <f t="shared" si="39"/>
        <v>0</v>
      </c>
      <c r="CT39" s="22">
        <f t="shared" si="39"/>
        <v>61362340</v>
      </c>
      <c r="CU39" s="22">
        <f t="shared" si="39"/>
        <v>0</v>
      </c>
      <c r="CV39" s="22">
        <f t="shared" si="39"/>
        <v>0</v>
      </c>
      <c r="CW39" s="22">
        <f t="shared" si="39"/>
        <v>0</v>
      </c>
      <c r="CX39" s="22">
        <f t="shared" si="39"/>
        <v>0</v>
      </c>
      <c r="CY39" s="22">
        <f t="shared" si="39"/>
        <v>0</v>
      </c>
      <c r="CZ39" s="22">
        <f t="shared" si="39"/>
        <v>0</v>
      </c>
      <c r="DA39" s="22">
        <f t="shared" si="39"/>
        <v>0</v>
      </c>
      <c r="DB39" s="22">
        <f t="shared" si="39"/>
        <v>0</v>
      </c>
      <c r="DC39" s="22">
        <f t="shared" si="39"/>
        <v>0</v>
      </c>
      <c r="DD39" s="22">
        <f t="shared" si="39"/>
        <v>0</v>
      </c>
      <c r="DE39" s="22">
        <f t="shared" si="39"/>
        <v>0</v>
      </c>
      <c r="DF39" s="22">
        <f t="shared" si="39"/>
        <v>0</v>
      </c>
      <c r="DG39" s="22">
        <f t="shared" si="39"/>
        <v>0</v>
      </c>
      <c r="DH39" s="22">
        <f t="shared" si="41"/>
        <v>0</v>
      </c>
      <c r="DI39" s="22">
        <f t="shared" si="38"/>
        <v>0</v>
      </c>
      <c r="DJ39" s="22">
        <f t="shared" si="38"/>
        <v>0</v>
      </c>
      <c r="DK39" s="22">
        <f t="shared" si="38"/>
        <v>0</v>
      </c>
      <c r="DM39" s="26">
        <f t="shared" si="27"/>
        <v>80000000</v>
      </c>
      <c r="DN39" s="26">
        <f t="shared" si="28"/>
        <v>80000000</v>
      </c>
      <c r="DO39" s="26">
        <f t="shared" si="29"/>
        <v>80000000</v>
      </c>
    </row>
    <row r="40" spans="1:120" ht="33.75" customHeight="1" x14ac:dyDescent="0.25">
      <c r="A40" s="170"/>
      <c r="B40" s="172" t="s">
        <v>143</v>
      </c>
      <c r="C40" s="18" t="s">
        <v>144</v>
      </c>
      <c r="D40" s="19" t="s">
        <v>145</v>
      </c>
      <c r="E40" s="20">
        <v>410</v>
      </c>
      <c r="F40" s="21" t="s">
        <v>101</v>
      </c>
      <c r="G40" s="22">
        <f t="shared" si="30"/>
        <v>80000000</v>
      </c>
      <c r="H40" s="22"/>
      <c r="I40" s="22"/>
      <c r="J40" s="22">
        <v>80000000</v>
      </c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3">
        <f t="shared" si="1"/>
        <v>0</v>
      </c>
      <c r="AC40" s="22">
        <f t="shared" si="31"/>
        <v>0</v>
      </c>
      <c r="AD40" s="22"/>
      <c r="AE40" s="22"/>
      <c r="AF40" s="22"/>
      <c r="AG40" s="22"/>
      <c r="AH40" s="22"/>
      <c r="AI40" s="22"/>
      <c r="AJ40" s="22"/>
      <c r="AK40" s="22"/>
      <c r="AL40" s="22"/>
      <c r="AM40" s="22"/>
      <c r="AN40" s="22"/>
      <c r="AO40" s="22"/>
      <c r="AP40" s="22"/>
      <c r="AQ40" s="22"/>
      <c r="AR40" s="22"/>
      <c r="AS40" s="22"/>
      <c r="AT40" s="22"/>
      <c r="AU40" s="22"/>
      <c r="AV40" s="22"/>
      <c r="AW40" s="22"/>
      <c r="AX40" s="23">
        <f t="shared" si="3"/>
        <v>1</v>
      </c>
      <c r="AY40" s="22">
        <f t="shared" si="32"/>
        <v>80000000</v>
      </c>
      <c r="AZ40" s="22">
        <f t="shared" si="42"/>
        <v>0</v>
      </c>
      <c r="BA40" s="22">
        <f t="shared" si="42"/>
        <v>0</v>
      </c>
      <c r="BB40" s="22">
        <f t="shared" si="42"/>
        <v>80000000</v>
      </c>
      <c r="BC40" s="22">
        <f t="shared" si="42"/>
        <v>0</v>
      </c>
      <c r="BD40" s="22">
        <f t="shared" si="42"/>
        <v>0</v>
      </c>
      <c r="BE40" s="22">
        <f t="shared" si="42"/>
        <v>0</v>
      </c>
      <c r="BF40" s="22">
        <f t="shared" si="42"/>
        <v>0</v>
      </c>
      <c r="BG40" s="22">
        <f t="shared" si="42"/>
        <v>0</v>
      </c>
      <c r="BH40" s="22">
        <f t="shared" si="42"/>
        <v>0</v>
      </c>
      <c r="BI40" s="22">
        <f t="shared" si="42"/>
        <v>0</v>
      </c>
      <c r="BJ40" s="22">
        <f t="shared" si="42"/>
        <v>0</v>
      </c>
      <c r="BK40" s="22">
        <f t="shared" si="42"/>
        <v>0</v>
      </c>
      <c r="BL40" s="22">
        <f t="shared" si="42"/>
        <v>0</v>
      </c>
      <c r="BM40" s="22">
        <f t="shared" si="42"/>
        <v>0</v>
      </c>
      <c r="BN40" s="22">
        <f t="shared" si="42"/>
        <v>0</v>
      </c>
      <c r="BO40" s="22">
        <f t="shared" si="40"/>
        <v>0</v>
      </c>
      <c r="BP40" s="22">
        <f t="shared" si="34"/>
        <v>0</v>
      </c>
      <c r="BQ40" s="22">
        <f t="shared" si="34"/>
        <v>0</v>
      </c>
      <c r="BR40" s="22">
        <f t="shared" si="34"/>
        <v>0</v>
      </c>
      <c r="BS40" s="22">
        <f t="shared" si="34"/>
        <v>0</v>
      </c>
      <c r="BT40" s="23">
        <f t="shared" si="7"/>
        <v>0</v>
      </c>
      <c r="BU40" s="22">
        <f t="shared" si="35"/>
        <v>0</v>
      </c>
      <c r="BV40" s="22"/>
      <c r="BW40" s="22"/>
      <c r="BX40" s="22"/>
      <c r="BY40" s="22"/>
      <c r="BZ40" s="22"/>
      <c r="CA40" s="22"/>
      <c r="CB40" s="22"/>
      <c r="CC40" s="22"/>
      <c r="CD40" s="22"/>
      <c r="CE40" s="22"/>
      <c r="CF40" s="22"/>
      <c r="CG40" s="22"/>
      <c r="CH40" s="22"/>
      <c r="CI40" s="22"/>
      <c r="CJ40" s="22"/>
      <c r="CK40" s="22"/>
      <c r="CL40" s="22"/>
      <c r="CM40" s="22"/>
      <c r="CN40" s="22"/>
      <c r="CO40" s="22"/>
      <c r="CP40" s="23">
        <f t="shared" si="9"/>
        <v>1</v>
      </c>
      <c r="CQ40" s="22">
        <f t="shared" si="36"/>
        <v>80000000</v>
      </c>
      <c r="CR40" s="22">
        <f t="shared" si="39"/>
        <v>0</v>
      </c>
      <c r="CS40" s="22">
        <f t="shared" si="39"/>
        <v>0</v>
      </c>
      <c r="CT40" s="22">
        <f t="shared" si="39"/>
        <v>80000000</v>
      </c>
      <c r="CU40" s="22">
        <f t="shared" si="39"/>
        <v>0</v>
      </c>
      <c r="CV40" s="22">
        <f t="shared" si="39"/>
        <v>0</v>
      </c>
      <c r="CW40" s="22">
        <f t="shared" si="39"/>
        <v>0</v>
      </c>
      <c r="CX40" s="22">
        <f t="shared" si="39"/>
        <v>0</v>
      </c>
      <c r="CY40" s="22">
        <f t="shared" si="39"/>
        <v>0</v>
      </c>
      <c r="CZ40" s="22">
        <f t="shared" si="39"/>
        <v>0</v>
      </c>
      <c r="DA40" s="22">
        <f t="shared" si="39"/>
        <v>0</v>
      </c>
      <c r="DB40" s="22">
        <f t="shared" si="39"/>
        <v>0</v>
      </c>
      <c r="DC40" s="22">
        <f t="shared" si="39"/>
        <v>0</v>
      </c>
      <c r="DD40" s="22">
        <f t="shared" si="39"/>
        <v>0</v>
      </c>
      <c r="DE40" s="22">
        <f t="shared" si="39"/>
        <v>0</v>
      </c>
      <c r="DF40" s="22">
        <f t="shared" si="39"/>
        <v>0</v>
      </c>
      <c r="DG40" s="22">
        <f t="shared" si="39"/>
        <v>0</v>
      </c>
      <c r="DH40" s="22">
        <f t="shared" si="41"/>
        <v>0</v>
      </c>
      <c r="DI40" s="22">
        <f t="shared" si="38"/>
        <v>0</v>
      </c>
      <c r="DJ40" s="22">
        <f t="shared" si="38"/>
        <v>0</v>
      </c>
      <c r="DK40" s="22">
        <f t="shared" si="38"/>
        <v>0</v>
      </c>
      <c r="DM40" s="26">
        <f t="shared" si="27"/>
        <v>80000000</v>
      </c>
      <c r="DN40" s="26">
        <f t="shared" si="28"/>
        <v>80000000</v>
      </c>
      <c r="DO40" s="26">
        <f t="shared" si="29"/>
        <v>80000000</v>
      </c>
    </row>
    <row r="41" spans="1:120" ht="42" customHeight="1" x14ac:dyDescent="0.25">
      <c r="A41" s="170"/>
      <c r="B41" s="173"/>
      <c r="C41" s="18" t="s">
        <v>146</v>
      </c>
      <c r="D41" s="50" t="s">
        <v>147</v>
      </c>
      <c r="E41" s="20">
        <v>410</v>
      </c>
      <c r="F41" s="21" t="s">
        <v>148</v>
      </c>
      <c r="G41" s="22">
        <f t="shared" si="30"/>
        <v>35000000</v>
      </c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56"/>
      <c r="AA41" s="56">
        <v>35000000</v>
      </c>
      <c r="AB41" s="23">
        <f t="shared" si="1"/>
        <v>8.4000000000000005E-2</v>
      </c>
      <c r="AC41" s="22">
        <f t="shared" si="31"/>
        <v>2940000</v>
      </c>
      <c r="AD41" s="22"/>
      <c r="AE41" s="22"/>
      <c r="AF41" s="22"/>
      <c r="AG41" s="22"/>
      <c r="AH41" s="22"/>
      <c r="AI41" s="22"/>
      <c r="AJ41" s="22"/>
      <c r="AK41" s="22"/>
      <c r="AL41" s="22"/>
      <c r="AM41" s="22"/>
      <c r="AN41" s="22"/>
      <c r="AO41" s="22"/>
      <c r="AP41" s="22"/>
      <c r="AQ41" s="22"/>
      <c r="AR41" s="22"/>
      <c r="AS41" s="22"/>
      <c r="AT41" s="22"/>
      <c r="AU41" s="22"/>
      <c r="AV41" s="22"/>
      <c r="AW41" s="22">
        <f>+'[2]FEBRERO 2017'!$G$535</f>
        <v>2940000</v>
      </c>
      <c r="AX41" s="23">
        <f t="shared" si="3"/>
        <v>0.91600000000000004</v>
      </c>
      <c r="AY41" s="22">
        <f t="shared" si="32"/>
        <v>32060000</v>
      </c>
      <c r="AZ41" s="22">
        <f t="shared" si="42"/>
        <v>0</v>
      </c>
      <c r="BA41" s="22">
        <f t="shared" si="42"/>
        <v>0</v>
      </c>
      <c r="BB41" s="22">
        <f t="shared" si="42"/>
        <v>0</v>
      </c>
      <c r="BC41" s="22">
        <f t="shared" si="42"/>
        <v>0</v>
      </c>
      <c r="BD41" s="22">
        <f t="shared" si="42"/>
        <v>0</v>
      </c>
      <c r="BE41" s="22">
        <f t="shared" si="42"/>
        <v>0</v>
      </c>
      <c r="BF41" s="22">
        <f t="shared" si="42"/>
        <v>0</v>
      </c>
      <c r="BG41" s="22">
        <f t="shared" si="42"/>
        <v>0</v>
      </c>
      <c r="BH41" s="22">
        <f t="shared" si="42"/>
        <v>0</v>
      </c>
      <c r="BI41" s="22">
        <f t="shared" si="42"/>
        <v>0</v>
      </c>
      <c r="BJ41" s="22">
        <f t="shared" si="42"/>
        <v>0</v>
      </c>
      <c r="BK41" s="22">
        <f t="shared" si="42"/>
        <v>0</v>
      </c>
      <c r="BL41" s="22">
        <f t="shared" si="42"/>
        <v>0</v>
      </c>
      <c r="BM41" s="22">
        <f t="shared" si="42"/>
        <v>0</v>
      </c>
      <c r="BN41" s="22">
        <f t="shared" si="42"/>
        <v>0</v>
      </c>
      <c r="BO41" s="22">
        <f t="shared" si="40"/>
        <v>0</v>
      </c>
      <c r="BP41" s="22">
        <f t="shared" si="34"/>
        <v>0</v>
      </c>
      <c r="BQ41" s="22">
        <f t="shared" si="34"/>
        <v>0</v>
      </c>
      <c r="BR41" s="22">
        <f t="shared" si="34"/>
        <v>0</v>
      </c>
      <c r="BS41" s="22">
        <f t="shared" si="34"/>
        <v>32060000</v>
      </c>
      <c r="BT41" s="23">
        <f t="shared" si="7"/>
        <v>8.4000000000000005E-2</v>
      </c>
      <c r="BU41" s="22">
        <f t="shared" si="35"/>
        <v>2940000</v>
      </c>
      <c r="BV41" s="22"/>
      <c r="BW41" s="22"/>
      <c r="BX41" s="22"/>
      <c r="BY41" s="22"/>
      <c r="BZ41" s="22"/>
      <c r="CA41" s="22"/>
      <c r="CB41" s="22"/>
      <c r="CC41" s="22"/>
      <c r="CD41" s="22"/>
      <c r="CE41" s="22"/>
      <c r="CF41" s="22"/>
      <c r="CG41" s="22"/>
      <c r="CH41" s="22"/>
      <c r="CI41" s="22"/>
      <c r="CJ41" s="22"/>
      <c r="CK41" s="22"/>
      <c r="CL41" s="22"/>
      <c r="CM41" s="22"/>
      <c r="CN41" s="22"/>
      <c r="CO41" s="22">
        <f>+'[2]FEBRERO 2017'!$H$535</f>
        <v>2940000</v>
      </c>
      <c r="CP41" s="23">
        <f t="shared" si="9"/>
        <v>0.91600000000000004</v>
      </c>
      <c r="CQ41" s="22">
        <f t="shared" si="36"/>
        <v>32060000</v>
      </c>
      <c r="CR41" s="22">
        <f t="shared" si="39"/>
        <v>0</v>
      </c>
      <c r="CS41" s="22">
        <f t="shared" si="39"/>
        <v>0</v>
      </c>
      <c r="CT41" s="22">
        <f t="shared" si="39"/>
        <v>0</v>
      </c>
      <c r="CU41" s="22">
        <f t="shared" si="39"/>
        <v>0</v>
      </c>
      <c r="CV41" s="22">
        <f t="shared" si="39"/>
        <v>0</v>
      </c>
      <c r="CW41" s="22">
        <f t="shared" si="39"/>
        <v>0</v>
      </c>
      <c r="CX41" s="22">
        <f t="shared" si="39"/>
        <v>0</v>
      </c>
      <c r="CY41" s="22">
        <f t="shared" si="39"/>
        <v>0</v>
      </c>
      <c r="CZ41" s="22">
        <f t="shared" si="39"/>
        <v>0</v>
      </c>
      <c r="DA41" s="22">
        <f t="shared" si="39"/>
        <v>0</v>
      </c>
      <c r="DB41" s="22">
        <f t="shared" si="39"/>
        <v>0</v>
      </c>
      <c r="DC41" s="22">
        <f t="shared" si="39"/>
        <v>0</v>
      </c>
      <c r="DD41" s="22">
        <f t="shared" si="39"/>
        <v>0</v>
      </c>
      <c r="DE41" s="22">
        <f t="shared" si="39"/>
        <v>0</v>
      </c>
      <c r="DF41" s="22">
        <f t="shared" si="39"/>
        <v>0</v>
      </c>
      <c r="DG41" s="22">
        <f t="shared" si="39"/>
        <v>0</v>
      </c>
      <c r="DH41" s="22">
        <f t="shared" si="41"/>
        <v>0</v>
      </c>
      <c r="DI41" s="22">
        <f t="shared" si="38"/>
        <v>0</v>
      </c>
      <c r="DJ41" s="22">
        <f t="shared" si="38"/>
        <v>0</v>
      </c>
      <c r="DK41" s="22">
        <f t="shared" si="38"/>
        <v>32060000</v>
      </c>
      <c r="DM41" s="26">
        <f t="shared" si="27"/>
        <v>35000000</v>
      </c>
      <c r="DN41" s="26">
        <f t="shared" si="28"/>
        <v>35000000</v>
      </c>
      <c r="DO41" s="26">
        <f t="shared" si="29"/>
        <v>35000000</v>
      </c>
    </row>
    <row r="42" spans="1:120" ht="25.5" customHeight="1" x14ac:dyDescent="0.25">
      <c r="A42" s="170"/>
      <c r="B42" s="172" t="s">
        <v>149</v>
      </c>
      <c r="C42" s="18" t="s">
        <v>150</v>
      </c>
      <c r="D42" s="19" t="s">
        <v>151</v>
      </c>
      <c r="E42" s="20">
        <v>410</v>
      </c>
      <c r="F42" s="21" t="s">
        <v>101</v>
      </c>
      <c r="G42" s="22">
        <f t="shared" si="30"/>
        <v>3157557814</v>
      </c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>
        <f>2500000000+657557814</f>
        <v>3157557814</v>
      </c>
      <c r="T42" s="22"/>
      <c r="U42" s="22"/>
      <c r="V42" s="22"/>
      <c r="W42" s="22"/>
      <c r="X42" s="22"/>
      <c r="Y42" s="22"/>
      <c r="Z42" s="56"/>
      <c r="AA42" s="56"/>
      <c r="AB42" s="23">
        <f t="shared" si="1"/>
        <v>0.43768602109908983</v>
      </c>
      <c r="AC42" s="22">
        <f t="shared" si="31"/>
        <v>1382018916</v>
      </c>
      <c r="AD42" s="22"/>
      <c r="AE42" s="22"/>
      <c r="AF42" s="22"/>
      <c r="AG42" s="22"/>
      <c r="AH42" s="22"/>
      <c r="AI42" s="22"/>
      <c r="AJ42" s="22"/>
      <c r="AK42" s="22"/>
      <c r="AL42" s="22"/>
      <c r="AM42" s="22"/>
      <c r="AN42" s="22"/>
      <c r="AO42" s="22">
        <f>+'[2]FEBRERO 2017'!$U$548</f>
        <v>1382018916</v>
      </c>
      <c r="AP42" s="22"/>
      <c r="AQ42" s="22"/>
      <c r="AR42" s="22"/>
      <c r="AS42" s="22"/>
      <c r="AT42" s="22"/>
      <c r="AU42" s="22"/>
      <c r="AV42" s="22"/>
      <c r="AW42" s="22"/>
      <c r="AX42" s="23">
        <f t="shared" si="3"/>
        <v>0.56231397890091017</v>
      </c>
      <c r="AY42" s="22">
        <f t="shared" si="32"/>
        <v>1775538898</v>
      </c>
      <c r="AZ42" s="22">
        <f t="shared" si="42"/>
        <v>0</v>
      </c>
      <c r="BA42" s="22">
        <f t="shared" si="42"/>
        <v>0</v>
      </c>
      <c r="BB42" s="22">
        <f t="shared" si="42"/>
        <v>0</v>
      </c>
      <c r="BC42" s="22">
        <f t="shared" si="42"/>
        <v>0</v>
      </c>
      <c r="BD42" s="22">
        <f t="shared" si="42"/>
        <v>0</v>
      </c>
      <c r="BE42" s="22">
        <f t="shared" si="42"/>
        <v>0</v>
      </c>
      <c r="BF42" s="22">
        <f t="shared" si="42"/>
        <v>0</v>
      </c>
      <c r="BG42" s="22">
        <f t="shared" si="42"/>
        <v>0</v>
      </c>
      <c r="BH42" s="22">
        <f t="shared" si="42"/>
        <v>0</v>
      </c>
      <c r="BI42" s="22">
        <f t="shared" si="42"/>
        <v>0</v>
      </c>
      <c r="BJ42" s="22">
        <f t="shared" si="42"/>
        <v>0</v>
      </c>
      <c r="BK42" s="22">
        <f t="shared" si="42"/>
        <v>1775538898</v>
      </c>
      <c r="BL42" s="22">
        <f t="shared" si="42"/>
        <v>0</v>
      </c>
      <c r="BM42" s="22">
        <f t="shared" si="42"/>
        <v>0</v>
      </c>
      <c r="BN42" s="22">
        <f t="shared" si="42"/>
        <v>0</v>
      </c>
      <c r="BO42" s="22">
        <f t="shared" si="40"/>
        <v>0</v>
      </c>
      <c r="BP42" s="22">
        <f t="shared" si="34"/>
        <v>0</v>
      </c>
      <c r="BQ42" s="22">
        <f t="shared" si="34"/>
        <v>0</v>
      </c>
      <c r="BR42" s="22">
        <f t="shared" si="34"/>
        <v>0</v>
      </c>
      <c r="BS42" s="22">
        <f t="shared" si="34"/>
        <v>0</v>
      </c>
      <c r="BT42" s="23">
        <f t="shared" si="7"/>
        <v>0.19103283123607123</v>
      </c>
      <c r="BU42" s="22">
        <f t="shared" si="35"/>
        <v>603197209</v>
      </c>
      <c r="BV42" s="22"/>
      <c r="BW42" s="22"/>
      <c r="BX42" s="22"/>
      <c r="BY42" s="22"/>
      <c r="BZ42" s="22"/>
      <c r="CA42" s="22"/>
      <c r="CB42" s="22"/>
      <c r="CC42" s="22"/>
      <c r="CD42" s="22"/>
      <c r="CE42" s="22"/>
      <c r="CF42" s="22"/>
      <c r="CG42" s="22">
        <f>+'[2]FEBRERO 2017'!$H$546</f>
        <v>603197209</v>
      </c>
      <c r="CH42" s="22"/>
      <c r="CI42" s="22"/>
      <c r="CJ42" s="22"/>
      <c r="CK42" s="22"/>
      <c r="CL42" s="22"/>
      <c r="CM42" s="22"/>
      <c r="CN42" s="22"/>
      <c r="CO42" s="22"/>
      <c r="CP42" s="23">
        <f t="shared" si="9"/>
        <v>0.80896716876392882</v>
      </c>
      <c r="CQ42" s="22">
        <f t="shared" si="36"/>
        <v>2554360605</v>
      </c>
      <c r="CR42" s="22">
        <f t="shared" si="39"/>
        <v>0</v>
      </c>
      <c r="CS42" s="22">
        <f t="shared" si="39"/>
        <v>0</v>
      </c>
      <c r="CT42" s="22">
        <f t="shared" si="39"/>
        <v>0</v>
      </c>
      <c r="CU42" s="22">
        <f t="shared" si="39"/>
        <v>0</v>
      </c>
      <c r="CV42" s="22">
        <f t="shared" si="39"/>
        <v>0</v>
      </c>
      <c r="CW42" s="22">
        <f t="shared" si="39"/>
        <v>0</v>
      </c>
      <c r="CX42" s="22">
        <f t="shared" si="39"/>
        <v>0</v>
      </c>
      <c r="CY42" s="22">
        <f t="shared" si="39"/>
        <v>0</v>
      </c>
      <c r="CZ42" s="22">
        <f t="shared" si="39"/>
        <v>0</v>
      </c>
      <c r="DA42" s="22">
        <f t="shared" si="39"/>
        <v>0</v>
      </c>
      <c r="DB42" s="22">
        <f t="shared" si="39"/>
        <v>0</v>
      </c>
      <c r="DC42" s="22">
        <f t="shared" si="39"/>
        <v>2554360605</v>
      </c>
      <c r="DD42" s="22">
        <f t="shared" si="39"/>
        <v>0</v>
      </c>
      <c r="DE42" s="22">
        <f t="shared" si="39"/>
        <v>0</v>
      </c>
      <c r="DF42" s="22">
        <f t="shared" si="39"/>
        <v>0</v>
      </c>
      <c r="DG42" s="22">
        <f t="shared" si="39"/>
        <v>0</v>
      </c>
      <c r="DH42" s="22">
        <f t="shared" si="41"/>
        <v>0</v>
      </c>
      <c r="DI42" s="22">
        <f t="shared" si="38"/>
        <v>0</v>
      </c>
      <c r="DJ42" s="22">
        <f t="shared" si="38"/>
        <v>0</v>
      </c>
      <c r="DK42" s="22">
        <f t="shared" si="38"/>
        <v>0</v>
      </c>
      <c r="DM42" s="26">
        <f t="shared" si="27"/>
        <v>3157557814</v>
      </c>
      <c r="DN42" s="26">
        <f t="shared" si="28"/>
        <v>3157557814</v>
      </c>
      <c r="DO42" s="26">
        <f t="shared" si="29"/>
        <v>3157557814</v>
      </c>
    </row>
    <row r="43" spans="1:120" ht="41.25" customHeight="1" x14ac:dyDescent="0.25">
      <c r="A43" s="170"/>
      <c r="B43" s="173"/>
      <c r="C43" s="18" t="s">
        <v>152</v>
      </c>
      <c r="D43" s="19" t="s">
        <v>153</v>
      </c>
      <c r="E43" s="20">
        <v>410</v>
      </c>
      <c r="F43" s="21" t="s">
        <v>101</v>
      </c>
      <c r="G43" s="22">
        <f t="shared" si="30"/>
        <v>50000000</v>
      </c>
      <c r="H43" s="22"/>
      <c r="I43" s="22">
        <v>50000000</v>
      </c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56"/>
      <c r="AA43" s="56"/>
      <c r="AB43" s="23">
        <f t="shared" si="1"/>
        <v>0.99258683999999997</v>
      </c>
      <c r="AC43" s="22">
        <f t="shared" si="31"/>
        <v>49629342</v>
      </c>
      <c r="AD43" s="22"/>
      <c r="AE43" s="22">
        <f>+'[2]FEBRERO 2017'!$K$610</f>
        <v>49629342</v>
      </c>
      <c r="AF43" s="22"/>
      <c r="AG43" s="22"/>
      <c r="AH43" s="22"/>
      <c r="AI43" s="22"/>
      <c r="AJ43" s="22"/>
      <c r="AK43" s="22"/>
      <c r="AL43" s="22"/>
      <c r="AM43" s="22"/>
      <c r="AN43" s="22"/>
      <c r="AO43" s="22"/>
      <c r="AP43" s="22"/>
      <c r="AQ43" s="22"/>
      <c r="AR43" s="22"/>
      <c r="AS43" s="22"/>
      <c r="AT43" s="22"/>
      <c r="AU43" s="22"/>
      <c r="AV43" s="22"/>
      <c r="AW43" s="22"/>
      <c r="AX43" s="23">
        <f t="shared" si="3"/>
        <v>7.4131600000000297E-3</v>
      </c>
      <c r="AY43" s="22">
        <f t="shared" si="32"/>
        <v>370658</v>
      </c>
      <c r="AZ43" s="22">
        <f t="shared" si="42"/>
        <v>0</v>
      </c>
      <c r="BA43" s="22">
        <f t="shared" si="42"/>
        <v>370658</v>
      </c>
      <c r="BB43" s="22">
        <f t="shared" si="42"/>
        <v>0</v>
      </c>
      <c r="BC43" s="22">
        <f t="shared" si="42"/>
        <v>0</v>
      </c>
      <c r="BD43" s="22">
        <f t="shared" si="42"/>
        <v>0</v>
      </c>
      <c r="BE43" s="22">
        <f t="shared" si="42"/>
        <v>0</v>
      </c>
      <c r="BF43" s="22">
        <f t="shared" si="42"/>
        <v>0</v>
      </c>
      <c r="BG43" s="22">
        <f t="shared" si="42"/>
        <v>0</v>
      </c>
      <c r="BH43" s="22">
        <f t="shared" si="42"/>
        <v>0</v>
      </c>
      <c r="BI43" s="22">
        <f t="shared" si="42"/>
        <v>0</v>
      </c>
      <c r="BJ43" s="22">
        <f t="shared" si="42"/>
        <v>0</v>
      </c>
      <c r="BK43" s="22">
        <f t="shared" si="42"/>
        <v>0</v>
      </c>
      <c r="BL43" s="22">
        <f t="shared" si="42"/>
        <v>0</v>
      </c>
      <c r="BM43" s="22">
        <f t="shared" si="42"/>
        <v>0</v>
      </c>
      <c r="BN43" s="22">
        <f t="shared" si="42"/>
        <v>0</v>
      </c>
      <c r="BO43" s="22">
        <f t="shared" si="40"/>
        <v>0</v>
      </c>
      <c r="BP43" s="22">
        <f t="shared" si="34"/>
        <v>0</v>
      </c>
      <c r="BQ43" s="22">
        <f t="shared" si="34"/>
        <v>0</v>
      </c>
      <c r="BR43" s="22">
        <f t="shared" si="34"/>
        <v>0</v>
      </c>
      <c r="BS43" s="22">
        <f t="shared" si="34"/>
        <v>0</v>
      </c>
      <c r="BT43" s="23">
        <f t="shared" si="7"/>
        <v>0.99258683999999997</v>
      </c>
      <c r="BU43" s="22">
        <f t="shared" si="35"/>
        <v>49629342</v>
      </c>
      <c r="BV43" s="22"/>
      <c r="BW43" s="22">
        <f>+'[2]FEBRERO 2017'!$H$608</f>
        <v>49629342</v>
      </c>
      <c r="BX43" s="22"/>
      <c r="BY43" s="22"/>
      <c r="BZ43" s="22"/>
      <c r="CA43" s="22"/>
      <c r="CB43" s="22"/>
      <c r="CC43" s="22"/>
      <c r="CD43" s="22"/>
      <c r="CE43" s="22"/>
      <c r="CF43" s="22"/>
      <c r="CG43" s="22"/>
      <c r="CH43" s="22"/>
      <c r="CI43" s="22"/>
      <c r="CJ43" s="22"/>
      <c r="CK43" s="22"/>
      <c r="CL43" s="22"/>
      <c r="CM43" s="22"/>
      <c r="CN43" s="22"/>
      <c r="CO43" s="22"/>
      <c r="CP43" s="23">
        <f t="shared" si="9"/>
        <v>7.4131600000000297E-3</v>
      </c>
      <c r="CQ43" s="22">
        <f t="shared" si="36"/>
        <v>370658</v>
      </c>
      <c r="CR43" s="22">
        <f t="shared" si="39"/>
        <v>0</v>
      </c>
      <c r="CS43" s="22">
        <f t="shared" si="39"/>
        <v>370658</v>
      </c>
      <c r="CT43" s="22">
        <f t="shared" si="39"/>
        <v>0</v>
      </c>
      <c r="CU43" s="22">
        <f t="shared" si="39"/>
        <v>0</v>
      </c>
      <c r="CV43" s="22">
        <f t="shared" si="39"/>
        <v>0</v>
      </c>
      <c r="CW43" s="22">
        <f t="shared" si="39"/>
        <v>0</v>
      </c>
      <c r="CX43" s="22">
        <f t="shared" si="39"/>
        <v>0</v>
      </c>
      <c r="CY43" s="22">
        <f t="shared" si="39"/>
        <v>0</v>
      </c>
      <c r="CZ43" s="22">
        <f t="shared" si="39"/>
        <v>0</v>
      </c>
      <c r="DA43" s="22">
        <f t="shared" si="39"/>
        <v>0</v>
      </c>
      <c r="DB43" s="22">
        <f t="shared" si="39"/>
        <v>0</v>
      </c>
      <c r="DC43" s="22">
        <f t="shared" si="39"/>
        <v>0</v>
      </c>
      <c r="DD43" s="22">
        <f t="shared" si="39"/>
        <v>0</v>
      </c>
      <c r="DE43" s="22">
        <f t="shared" si="39"/>
        <v>0</v>
      </c>
      <c r="DF43" s="22">
        <f t="shared" si="39"/>
        <v>0</v>
      </c>
      <c r="DG43" s="22">
        <f t="shared" si="39"/>
        <v>0</v>
      </c>
      <c r="DH43" s="22">
        <f t="shared" si="41"/>
        <v>0</v>
      </c>
      <c r="DI43" s="22">
        <f t="shared" si="38"/>
        <v>0</v>
      </c>
      <c r="DJ43" s="22">
        <f t="shared" si="38"/>
        <v>0</v>
      </c>
      <c r="DK43" s="22">
        <f t="shared" si="38"/>
        <v>0</v>
      </c>
      <c r="DM43" s="26">
        <f t="shared" si="27"/>
        <v>50000000</v>
      </c>
      <c r="DN43" s="26">
        <f t="shared" si="28"/>
        <v>50000000</v>
      </c>
      <c r="DO43" s="26">
        <f t="shared" si="29"/>
        <v>50000000</v>
      </c>
    </row>
    <row r="44" spans="1:120" ht="36" customHeight="1" x14ac:dyDescent="0.25">
      <c r="A44" s="170"/>
      <c r="B44" s="172" t="s">
        <v>154</v>
      </c>
      <c r="C44" s="18" t="s">
        <v>155</v>
      </c>
      <c r="D44" s="19" t="s">
        <v>156</v>
      </c>
      <c r="E44" s="20">
        <v>410</v>
      </c>
      <c r="F44" s="21" t="s">
        <v>101</v>
      </c>
      <c r="G44" s="22">
        <f t="shared" si="30"/>
        <v>50000000</v>
      </c>
      <c r="H44" s="45"/>
      <c r="I44" s="22">
        <v>50000000</v>
      </c>
      <c r="J44" s="22"/>
      <c r="K44" s="45"/>
      <c r="L44" s="45"/>
      <c r="M44" s="31"/>
      <c r="N44" s="31"/>
      <c r="O44" s="31"/>
      <c r="P44" s="31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/>
      <c r="AB44" s="23">
        <f t="shared" si="1"/>
        <v>0.45825080000000001</v>
      </c>
      <c r="AC44" s="22">
        <f t="shared" si="31"/>
        <v>22912540</v>
      </c>
      <c r="AD44" s="22"/>
      <c r="AE44" s="22">
        <f>+'[2]FEBRERO 2017'!$K$619</f>
        <v>22912540</v>
      </c>
      <c r="AF44" s="22"/>
      <c r="AG44" s="22"/>
      <c r="AH44" s="22"/>
      <c r="AI44" s="22"/>
      <c r="AJ44" s="22"/>
      <c r="AK44" s="22"/>
      <c r="AL44" s="22"/>
      <c r="AM44" s="22"/>
      <c r="AN44" s="22"/>
      <c r="AO44" s="22"/>
      <c r="AP44" s="22"/>
      <c r="AQ44" s="22"/>
      <c r="AR44" s="22"/>
      <c r="AS44" s="22"/>
      <c r="AT44" s="22"/>
      <c r="AU44" s="22"/>
      <c r="AV44" s="22"/>
      <c r="AW44" s="22"/>
      <c r="AX44" s="23">
        <f t="shared" si="3"/>
        <v>0.54174919999999993</v>
      </c>
      <c r="AY44" s="22">
        <f t="shared" si="32"/>
        <v>27087460</v>
      </c>
      <c r="AZ44" s="22">
        <f t="shared" si="42"/>
        <v>0</v>
      </c>
      <c r="BA44" s="22">
        <f t="shared" si="42"/>
        <v>27087460</v>
      </c>
      <c r="BB44" s="22">
        <f t="shared" si="42"/>
        <v>0</v>
      </c>
      <c r="BC44" s="22">
        <f t="shared" si="42"/>
        <v>0</v>
      </c>
      <c r="BD44" s="22">
        <f t="shared" si="42"/>
        <v>0</v>
      </c>
      <c r="BE44" s="22">
        <f t="shared" si="42"/>
        <v>0</v>
      </c>
      <c r="BF44" s="22">
        <f t="shared" si="42"/>
        <v>0</v>
      </c>
      <c r="BG44" s="22">
        <f t="shared" si="42"/>
        <v>0</v>
      </c>
      <c r="BH44" s="22">
        <f t="shared" si="42"/>
        <v>0</v>
      </c>
      <c r="BI44" s="22">
        <f t="shared" si="42"/>
        <v>0</v>
      </c>
      <c r="BJ44" s="22">
        <f t="shared" si="42"/>
        <v>0</v>
      </c>
      <c r="BK44" s="22">
        <f t="shared" si="42"/>
        <v>0</v>
      </c>
      <c r="BL44" s="22">
        <f t="shared" si="42"/>
        <v>0</v>
      </c>
      <c r="BM44" s="22">
        <f t="shared" si="42"/>
        <v>0</v>
      </c>
      <c r="BN44" s="22">
        <f t="shared" si="42"/>
        <v>0</v>
      </c>
      <c r="BO44" s="22">
        <f t="shared" si="40"/>
        <v>0</v>
      </c>
      <c r="BP44" s="22">
        <f t="shared" si="34"/>
        <v>0</v>
      </c>
      <c r="BQ44" s="22">
        <f t="shared" si="34"/>
        <v>0</v>
      </c>
      <c r="BR44" s="22">
        <f t="shared" si="34"/>
        <v>0</v>
      </c>
      <c r="BS44" s="22">
        <f t="shared" si="34"/>
        <v>0</v>
      </c>
      <c r="BT44" s="23">
        <f t="shared" si="7"/>
        <v>0.45825036000000002</v>
      </c>
      <c r="BU44" s="22">
        <f t="shared" si="35"/>
        <v>22912518</v>
      </c>
      <c r="BV44" s="22"/>
      <c r="BW44" s="22">
        <f>+'[2]FEBRERO 2017'!$H$617</f>
        <v>22912518</v>
      </c>
      <c r="BX44" s="22"/>
      <c r="BY44" s="22"/>
      <c r="BZ44" s="22"/>
      <c r="CA44" s="22"/>
      <c r="CB44" s="22"/>
      <c r="CC44" s="22"/>
      <c r="CD44" s="22"/>
      <c r="CE44" s="22"/>
      <c r="CF44" s="22"/>
      <c r="CG44" s="22"/>
      <c r="CH44" s="22"/>
      <c r="CI44" s="22"/>
      <c r="CJ44" s="22"/>
      <c r="CK44" s="22"/>
      <c r="CL44" s="22"/>
      <c r="CM44" s="22"/>
      <c r="CN44" s="22"/>
      <c r="CO44" s="22"/>
      <c r="CP44" s="23">
        <f t="shared" si="9"/>
        <v>0.54174963999999992</v>
      </c>
      <c r="CQ44" s="22">
        <f t="shared" si="36"/>
        <v>27087482</v>
      </c>
      <c r="CR44" s="22">
        <f t="shared" si="39"/>
        <v>0</v>
      </c>
      <c r="CS44" s="22">
        <f t="shared" si="39"/>
        <v>27087482</v>
      </c>
      <c r="CT44" s="22">
        <f t="shared" si="39"/>
        <v>0</v>
      </c>
      <c r="CU44" s="22">
        <f t="shared" si="39"/>
        <v>0</v>
      </c>
      <c r="CV44" s="22">
        <f t="shared" si="39"/>
        <v>0</v>
      </c>
      <c r="CW44" s="22">
        <f t="shared" si="39"/>
        <v>0</v>
      </c>
      <c r="CX44" s="22">
        <f t="shared" si="39"/>
        <v>0</v>
      </c>
      <c r="CY44" s="22">
        <f t="shared" si="39"/>
        <v>0</v>
      </c>
      <c r="CZ44" s="22">
        <f t="shared" si="39"/>
        <v>0</v>
      </c>
      <c r="DA44" s="22">
        <f t="shared" si="39"/>
        <v>0</v>
      </c>
      <c r="DB44" s="22">
        <f t="shared" si="39"/>
        <v>0</v>
      </c>
      <c r="DC44" s="22">
        <f t="shared" si="39"/>
        <v>0</v>
      </c>
      <c r="DD44" s="22">
        <f t="shared" si="39"/>
        <v>0</v>
      </c>
      <c r="DE44" s="22">
        <f t="shared" si="39"/>
        <v>0</v>
      </c>
      <c r="DF44" s="22">
        <f t="shared" si="39"/>
        <v>0</v>
      </c>
      <c r="DG44" s="22">
        <f t="shared" si="39"/>
        <v>0</v>
      </c>
      <c r="DH44" s="22">
        <f t="shared" si="41"/>
        <v>0</v>
      </c>
      <c r="DI44" s="22">
        <f t="shared" si="38"/>
        <v>0</v>
      </c>
      <c r="DJ44" s="22">
        <f t="shared" si="38"/>
        <v>0</v>
      </c>
      <c r="DK44" s="22">
        <f t="shared" si="38"/>
        <v>0</v>
      </c>
      <c r="DL44" s="43"/>
      <c r="DM44" s="26">
        <f t="shared" si="27"/>
        <v>50000000</v>
      </c>
      <c r="DN44" s="26">
        <f t="shared" si="28"/>
        <v>50000000</v>
      </c>
      <c r="DO44" s="26">
        <f t="shared" si="29"/>
        <v>50000000</v>
      </c>
    </row>
    <row r="45" spans="1:120" ht="33.75" customHeight="1" x14ac:dyDescent="0.25">
      <c r="A45" s="170"/>
      <c r="B45" s="174"/>
      <c r="C45" s="18" t="s">
        <v>157</v>
      </c>
      <c r="D45" s="19" t="s">
        <v>158</v>
      </c>
      <c r="E45" s="20">
        <v>410</v>
      </c>
      <c r="F45" s="21" t="s">
        <v>159</v>
      </c>
      <c r="G45" s="22">
        <f t="shared" si="30"/>
        <v>55000000</v>
      </c>
      <c r="H45" s="45"/>
      <c r="I45" s="22"/>
      <c r="J45" s="22">
        <v>50000000</v>
      </c>
      <c r="K45" s="45"/>
      <c r="L45" s="45"/>
      <c r="M45" s="31"/>
      <c r="N45" s="31"/>
      <c r="O45" s="31"/>
      <c r="P45" s="31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>
        <v>5000000</v>
      </c>
      <c r="AB45" s="23">
        <f t="shared" si="1"/>
        <v>0</v>
      </c>
      <c r="AC45" s="22">
        <f t="shared" si="31"/>
        <v>0</v>
      </c>
      <c r="AD45" s="22"/>
      <c r="AE45" s="22"/>
      <c r="AF45" s="22"/>
      <c r="AG45" s="22"/>
      <c r="AH45" s="22"/>
      <c r="AI45" s="22"/>
      <c r="AJ45" s="22"/>
      <c r="AK45" s="22"/>
      <c r="AL45" s="22"/>
      <c r="AM45" s="22"/>
      <c r="AN45" s="22"/>
      <c r="AO45" s="22"/>
      <c r="AP45" s="22"/>
      <c r="AQ45" s="22"/>
      <c r="AR45" s="22"/>
      <c r="AS45" s="22"/>
      <c r="AT45" s="22"/>
      <c r="AU45" s="22"/>
      <c r="AV45" s="22"/>
      <c r="AW45" s="22"/>
      <c r="AX45" s="23">
        <f t="shared" si="3"/>
        <v>1</v>
      </c>
      <c r="AY45" s="22">
        <f t="shared" si="32"/>
        <v>55000000</v>
      </c>
      <c r="AZ45" s="22">
        <f t="shared" si="42"/>
        <v>0</v>
      </c>
      <c r="BA45" s="22">
        <f t="shared" si="42"/>
        <v>0</v>
      </c>
      <c r="BB45" s="22">
        <f t="shared" si="42"/>
        <v>50000000</v>
      </c>
      <c r="BC45" s="22">
        <f t="shared" si="42"/>
        <v>0</v>
      </c>
      <c r="BD45" s="22">
        <f t="shared" si="42"/>
        <v>0</v>
      </c>
      <c r="BE45" s="22">
        <f t="shared" si="42"/>
        <v>0</v>
      </c>
      <c r="BF45" s="22">
        <f t="shared" si="42"/>
        <v>0</v>
      </c>
      <c r="BG45" s="22">
        <f t="shared" si="42"/>
        <v>0</v>
      </c>
      <c r="BH45" s="22">
        <f t="shared" si="42"/>
        <v>0</v>
      </c>
      <c r="BI45" s="22">
        <f t="shared" si="42"/>
        <v>0</v>
      </c>
      <c r="BJ45" s="22">
        <f t="shared" si="42"/>
        <v>0</v>
      </c>
      <c r="BK45" s="22">
        <f t="shared" si="42"/>
        <v>0</v>
      </c>
      <c r="BL45" s="22">
        <f t="shared" si="42"/>
        <v>0</v>
      </c>
      <c r="BM45" s="22">
        <f t="shared" si="42"/>
        <v>0</v>
      </c>
      <c r="BN45" s="22">
        <f t="shared" si="42"/>
        <v>0</v>
      </c>
      <c r="BO45" s="22">
        <f t="shared" si="40"/>
        <v>0</v>
      </c>
      <c r="BP45" s="22">
        <f t="shared" si="34"/>
        <v>0</v>
      </c>
      <c r="BQ45" s="22">
        <f t="shared" si="34"/>
        <v>0</v>
      </c>
      <c r="BR45" s="22">
        <f t="shared" si="34"/>
        <v>0</v>
      </c>
      <c r="BS45" s="22">
        <f t="shared" si="34"/>
        <v>5000000</v>
      </c>
      <c r="BT45" s="23">
        <f t="shared" si="7"/>
        <v>0</v>
      </c>
      <c r="BU45" s="22">
        <f t="shared" si="35"/>
        <v>0</v>
      </c>
      <c r="BV45" s="22"/>
      <c r="BW45" s="22"/>
      <c r="BX45" s="22"/>
      <c r="BY45" s="22"/>
      <c r="BZ45" s="22"/>
      <c r="CA45" s="22"/>
      <c r="CB45" s="22"/>
      <c r="CC45" s="22"/>
      <c r="CD45" s="22"/>
      <c r="CE45" s="22"/>
      <c r="CF45" s="22"/>
      <c r="CG45" s="22"/>
      <c r="CH45" s="22"/>
      <c r="CI45" s="22"/>
      <c r="CJ45" s="22"/>
      <c r="CK45" s="22"/>
      <c r="CL45" s="22"/>
      <c r="CM45" s="22"/>
      <c r="CN45" s="22"/>
      <c r="CO45" s="22"/>
      <c r="CP45" s="23">
        <f t="shared" si="9"/>
        <v>1</v>
      </c>
      <c r="CQ45" s="22">
        <f t="shared" si="36"/>
        <v>55000000</v>
      </c>
      <c r="CR45" s="22">
        <f t="shared" si="39"/>
        <v>0</v>
      </c>
      <c r="CS45" s="22">
        <f t="shared" si="39"/>
        <v>0</v>
      </c>
      <c r="CT45" s="22">
        <f t="shared" si="39"/>
        <v>50000000</v>
      </c>
      <c r="CU45" s="22">
        <f t="shared" si="39"/>
        <v>0</v>
      </c>
      <c r="CV45" s="22">
        <f t="shared" si="39"/>
        <v>0</v>
      </c>
      <c r="CW45" s="22">
        <f t="shared" si="39"/>
        <v>0</v>
      </c>
      <c r="CX45" s="22">
        <f t="shared" si="39"/>
        <v>0</v>
      </c>
      <c r="CY45" s="22">
        <f t="shared" si="39"/>
        <v>0</v>
      </c>
      <c r="CZ45" s="22">
        <f t="shared" si="39"/>
        <v>0</v>
      </c>
      <c r="DA45" s="22">
        <f t="shared" si="39"/>
        <v>0</v>
      </c>
      <c r="DB45" s="22">
        <f t="shared" si="39"/>
        <v>0</v>
      </c>
      <c r="DC45" s="22">
        <f t="shared" si="39"/>
        <v>0</v>
      </c>
      <c r="DD45" s="22">
        <f t="shared" si="39"/>
        <v>0</v>
      </c>
      <c r="DE45" s="22">
        <f t="shared" si="39"/>
        <v>0</v>
      </c>
      <c r="DF45" s="22">
        <f t="shared" si="39"/>
        <v>0</v>
      </c>
      <c r="DG45" s="22">
        <f t="shared" si="39"/>
        <v>0</v>
      </c>
      <c r="DH45" s="22">
        <f t="shared" si="41"/>
        <v>0</v>
      </c>
      <c r="DI45" s="22">
        <f t="shared" si="38"/>
        <v>0</v>
      </c>
      <c r="DJ45" s="22">
        <f t="shared" si="38"/>
        <v>0</v>
      </c>
      <c r="DK45" s="22">
        <f t="shared" si="38"/>
        <v>5000000</v>
      </c>
      <c r="DL45" s="43"/>
      <c r="DM45" s="26">
        <f t="shared" si="27"/>
        <v>55000000</v>
      </c>
      <c r="DN45" s="26">
        <f t="shared" si="28"/>
        <v>55000000</v>
      </c>
      <c r="DO45" s="26">
        <f t="shared" si="29"/>
        <v>55000000</v>
      </c>
    </row>
    <row r="46" spans="1:120" ht="51.75" customHeight="1" x14ac:dyDescent="0.25">
      <c r="A46" s="170"/>
      <c r="B46" s="172" t="s">
        <v>160</v>
      </c>
      <c r="C46" s="18" t="s">
        <v>161</v>
      </c>
      <c r="D46" s="19" t="s">
        <v>162</v>
      </c>
      <c r="E46" s="20">
        <v>410</v>
      </c>
      <c r="F46" s="21" t="s">
        <v>163</v>
      </c>
      <c r="G46" s="22">
        <f t="shared" si="30"/>
        <v>40000000</v>
      </c>
      <c r="H46" s="31"/>
      <c r="I46" s="22"/>
      <c r="J46" s="22">
        <v>20000000</v>
      </c>
      <c r="K46" s="22"/>
      <c r="L46" s="31"/>
      <c r="M46" s="31"/>
      <c r="N46" s="31"/>
      <c r="O46" s="31"/>
      <c r="P46" s="31"/>
      <c r="Q46" s="22"/>
      <c r="R46" s="22"/>
      <c r="S46" s="22"/>
      <c r="T46" s="22"/>
      <c r="U46" s="22"/>
      <c r="V46" s="22"/>
      <c r="W46" s="22"/>
      <c r="X46" s="22"/>
      <c r="Y46" s="22"/>
      <c r="Z46" s="22"/>
      <c r="AA46" s="22">
        <v>20000000</v>
      </c>
      <c r="AB46" s="23">
        <f t="shared" si="1"/>
        <v>0.25</v>
      </c>
      <c r="AC46" s="22">
        <f t="shared" si="31"/>
        <v>10000000</v>
      </c>
      <c r="AD46" s="22"/>
      <c r="AE46" s="22"/>
      <c r="AF46" s="22"/>
      <c r="AG46" s="22"/>
      <c r="AH46" s="22"/>
      <c r="AI46" s="22"/>
      <c r="AJ46" s="22"/>
      <c r="AK46" s="22"/>
      <c r="AL46" s="22"/>
      <c r="AM46" s="22"/>
      <c r="AN46" s="22"/>
      <c r="AO46" s="22"/>
      <c r="AP46" s="22"/>
      <c r="AQ46" s="22"/>
      <c r="AR46" s="22"/>
      <c r="AS46" s="22"/>
      <c r="AT46" s="22"/>
      <c r="AU46" s="22"/>
      <c r="AV46" s="22"/>
      <c r="AW46" s="22">
        <f>+'[2]FEBRERO 2017'!$AC$639</f>
        <v>10000000</v>
      </c>
      <c r="AX46" s="23">
        <f t="shared" si="3"/>
        <v>0.75</v>
      </c>
      <c r="AY46" s="22">
        <f t="shared" si="32"/>
        <v>30000000</v>
      </c>
      <c r="AZ46" s="22">
        <f t="shared" si="42"/>
        <v>0</v>
      </c>
      <c r="BA46" s="22">
        <f t="shared" si="42"/>
        <v>0</v>
      </c>
      <c r="BB46" s="22">
        <f t="shared" si="42"/>
        <v>20000000</v>
      </c>
      <c r="BC46" s="22">
        <f t="shared" si="42"/>
        <v>0</v>
      </c>
      <c r="BD46" s="22">
        <f t="shared" si="42"/>
        <v>0</v>
      </c>
      <c r="BE46" s="22">
        <f t="shared" si="42"/>
        <v>0</v>
      </c>
      <c r="BF46" s="22">
        <f t="shared" si="42"/>
        <v>0</v>
      </c>
      <c r="BG46" s="22">
        <f t="shared" si="42"/>
        <v>0</v>
      </c>
      <c r="BH46" s="22">
        <f t="shared" si="42"/>
        <v>0</v>
      </c>
      <c r="BI46" s="22">
        <f t="shared" si="42"/>
        <v>0</v>
      </c>
      <c r="BJ46" s="22">
        <f t="shared" si="42"/>
        <v>0</v>
      </c>
      <c r="BK46" s="22">
        <f t="shared" si="42"/>
        <v>0</v>
      </c>
      <c r="BL46" s="22">
        <f t="shared" si="42"/>
        <v>0</v>
      </c>
      <c r="BM46" s="22">
        <f t="shared" si="42"/>
        <v>0</v>
      </c>
      <c r="BN46" s="22">
        <f t="shared" si="42"/>
        <v>0</v>
      </c>
      <c r="BO46" s="22">
        <f t="shared" si="40"/>
        <v>0</v>
      </c>
      <c r="BP46" s="22">
        <f t="shared" si="34"/>
        <v>0</v>
      </c>
      <c r="BQ46" s="22">
        <f t="shared" si="34"/>
        <v>0</v>
      </c>
      <c r="BR46" s="22">
        <f t="shared" si="34"/>
        <v>0</v>
      </c>
      <c r="BS46" s="22">
        <f t="shared" si="34"/>
        <v>10000000</v>
      </c>
      <c r="BT46" s="23">
        <f t="shared" si="7"/>
        <v>0</v>
      </c>
      <c r="BU46" s="22">
        <f t="shared" si="35"/>
        <v>0</v>
      </c>
      <c r="BV46" s="22"/>
      <c r="BW46" s="22"/>
      <c r="BX46" s="22"/>
      <c r="BY46" s="22"/>
      <c r="BZ46" s="22"/>
      <c r="CA46" s="22"/>
      <c r="CB46" s="22"/>
      <c r="CC46" s="22"/>
      <c r="CD46" s="22"/>
      <c r="CE46" s="22"/>
      <c r="CF46" s="22"/>
      <c r="CG46" s="22"/>
      <c r="CH46" s="22"/>
      <c r="CI46" s="22"/>
      <c r="CJ46" s="22"/>
      <c r="CK46" s="22"/>
      <c r="CL46" s="22"/>
      <c r="CM46" s="22"/>
      <c r="CN46" s="22"/>
      <c r="CO46" s="22"/>
      <c r="CP46" s="23">
        <f t="shared" si="9"/>
        <v>1</v>
      </c>
      <c r="CQ46" s="22">
        <f t="shared" si="36"/>
        <v>40000000</v>
      </c>
      <c r="CR46" s="22">
        <f t="shared" si="39"/>
        <v>0</v>
      </c>
      <c r="CS46" s="22">
        <f t="shared" si="39"/>
        <v>0</v>
      </c>
      <c r="CT46" s="22">
        <f t="shared" si="39"/>
        <v>20000000</v>
      </c>
      <c r="CU46" s="22">
        <f t="shared" si="39"/>
        <v>0</v>
      </c>
      <c r="CV46" s="22">
        <f t="shared" si="39"/>
        <v>0</v>
      </c>
      <c r="CW46" s="22">
        <f t="shared" si="39"/>
        <v>0</v>
      </c>
      <c r="CX46" s="22">
        <f t="shared" si="39"/>
        <v>0</v>
      </c>
      <c r="CY46" s="22">
        <f t="shared" si="39"/>
        <v>0</v>
      </c>
      <c r="CZ46" s="22">
        <f t="shared" si="39"/>
        <v>0</v>
      </c>
      <c r="DA46" s="22">
        <f t="shared" si="39"/>
        <v>0</v>
      </c>
      <c r="DB46" s="22">
        <f t="shared" si="39"/>
        <v>0</v>
      </c>
      <c r="DC46" s="22">
        <f t="shared" si="39"/>
        <v>0</v>
      </c>
      <c r="DD46" s="22">
        <f t="shared" si="39"/>
        <v>0</v>
      </c>
      <c r="DE46" s="22">
        <f t="shared" si="39"/>
        <v>0</v>
      </c>
      <c r="DF46" s="22">
        <f t="shared" si="39"/>
        <v>0</v>
      </c>
      <c r="DG46" s="22">
        <f t="shared" si="39"/>
        <v>0</v>
      </c>
      <c r="DH46" s="22">
        <f t="shared" si="41"/>
        <v>0</v>
      </c>
      <c r="DI46" s="22">
        <f t="shared" si="38"/>
        <v>0</v>
      </c>
      <c r="DJ46" s="22">
        <f t="shared" si="38"/>
        <v>0</v>
      </c>
      <c r="DK46" s="22">
        <f t="shared" si="38"/>
        <v>20000000</v>
      </c>
      <c r="DM46" s="26">
        <f t="shared" si="27"/>
        <v>40000000</v>
      </c>
      <c r="DN46" s="26">
        <f t="shared" si="28"/>
        <v>40000000</v>
      </c>
      <c r="DO46" s="26">
        <f t="shared" si="29"/>
        <v>40000000</v>
      </c>
    </row>
    <row r="47" spans="1:120" ht="34.5" customHeight="1" x14ac:dyDescent="0.25">
      <c r="A47" s="170"/>
      <c r="B47" s="173"/>
      <c r="C47" s="18" t="s">
        <v>164</v>
      </c>
      <c r="D47" s="19" t="s">
        <v>165</v>
      </c>
      <c r="E47" s="20">
        <v>410</v>
      </c>
      <c r="F47" s="21" t="s">
        <v>101</v>
      </c>
      <c r="G47" s="22">
        <f t="shared" si="30"/>
        <v>10000000</v>
      </c>
      <c r="H47" s="31"/>
      <c r="I47" s="22"/>
      <c r="J47" s="22">
        <v>10000000</v>
      </c>
      <c r="K47" s="22"/>
      <c r="L47" s="31"/>
      <c r="M47" s="31"/>
      <c r="N47" s="31"/>
      <c r="O47" s="31"/>
      <c r="P47" s="31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3">
        <f t="shared" si="1"/>
        <v>0</v>
      </c>
      <c r="AC47" s="22">
        <f t="shared" si="31"/>
        <v>0</v>
      </c>
      <c r="AD47" s="22"/>
      <c r="AE47" s="22"/>
      <c r="AF47" s="22"/>
      <c r="AG47" s="22"/>
      <c r="AH47" s="22"/>
      <c r="AI47" s="22"/>
      <c r="AJ47" s="22"/>
      <c r="AK47" s="22"/>
      <c r="AL47" s="22"/>
      <c r="AM47" s="22"/>
      <c r="AN47" s="22"/>
      <c r="AO47" s="22"/>
      <c r="AP47" s="22"/>
      <c r="AQ47" s="22"/>
      <c r="AR47" s="22"/>
      <c r="AS47" s="22"/>
      <c r="AT47" s="22"/>
      <c r="AU47" s="22"/>
      <c r="AV47" s="22"/>
      <c r="AW47" s="22"/>
      <c r="AX47" s="23">
        <f t="shared" si="3"/>
        <v>1</v>
      </c>
      <c r="AY47" s="22">
        <f t="shared" si="32"/>
        <v>10000000</v>
      </c>
      <c r="AZ47" s="22">
        <f t="shared" si="42"/>
        <v>0</v>
      </c>
      <c r="BA47" s="22">
        <f t="shared" si="42"/>
        <v>0</v>
      </c>
      <c r="BB47" s="22">
        <f t="shared" si="42"/>
        <v>10000000</v>
      </c>
      <c r="BC47" s="22">
        <f t="shared" si="42"/>
        <v>0</v>
      </c>
      <c r="BD47" s="22">
        <f t="shared" si="42"/>
        <v>0</v>
      </c>
      <c r="BE47" s="22">
        <f t="shared" si="42"/>
        <v>0</v>
      </c>
      <c r="BF47" s="22">
        <f t="shared" si="42"/>
        <v>0</v>
      </c>
      <c r="BG47" s="22">
        <f t="shared" si="42"/>
        <v>0</v>
      </c>
      <c r="BH47" s="22">
        <f t="shared" si="42"/>
        <v>0</v>
      </c>
      <c r="BI47" s="22">
        <f t="shared" si="42"/>
        <v>0</v>
      </c>
      <c r="BJ47" s="22">
        <f t="shared" si="42"/>
        <v>0</v>
      </c>
      <c r="BK47" s="22">
        <f t="shared" si="42"/>
        <v>0</v>
      </c>
      <c r="BL47" s="22">
        <f t="shared" si="42"/>
        <v>0</v>
      </c>
      <c r="BM47" s="22">
        <f t="shared" si="42"/>
        <v>0</v>
      </c>
      <c r="BN47" s="22">
        <f t="shared" si="42"/>
        <v>0</v>
      </c>
      <c r="BO47" s="22">
        <f t="shared" si="40"/>
        <v>0</v>
      </c>
      <c r="BP47" s="22">
        <f t="shared" si="34"/>
        <v>0</v>
      </c>
      <c r="BQ47" s="22">
        <f t="shared" si="34"/>
        <v>0</v>
      </c>
      <c r="BR47" s="22">
        <f t="shared" si="34"/>
        <v>0</v>
      </c>
      <c r="BS47" s="22">
        <f t="shared" si="34"/>
        <v>0</v>
      </c>
      <c r="BT47" s="23">
        <f t="shared" si="7"/>
        <v>0</v>
      </c>
      <c r="BU47" s="22">
        <f t="shared" si="35"/>
        <v>0</v>
      </c>
      <c r="BV47" s="22"/>
      <c r="BW47" s="22"/>
      <c r="BX47" s="22"/>
      <c r="BY47" s="22"/>
      <c r="BZ47" s="22"/>
      <c r="CA47" s="22"/>
      <c r="CB47" s="22"/>
      <c r="CC47" s="22"/>
      <c r="CD47" s="22"/>
      <c r="CE47" s="22"/>
      <c r="CF47" s="22"/>
      <c r="CG47" s="22"/>
      <c r="CH47" s="22"/>
      <c r="CI47" s="22"/>
      <c r="CJ47" s="22"/>
      <c r="CK47" s="22"/>
      <c r="CL47" s="22"/>
      <c r="CM47" s="22"/>
      <c r="CN47" s="22"/>
      <c r="CO47" s="22"/>
      <c r="CP47" s="23">
        <f t="shared" si="9"/>
        <v>1</v>
      </c>
      <c r="CQ47" s="22">
        <f t="shared" si="36"/>
        <v>10000000</v>
      </c>
      <c r="CR47" s="22">
        <f t="shared" si="39"/>
        <v>0</v>
      </c>
      <c r="CS47" s="22">
        <f t="shared" si="39"/>
        <v>0</v>
      </c>
      <c r="CT47" s="22">
        <f t="shared" si="39"/>
        <v>10000000</v>
      </c>
      <c r="CU47" s="22">
        <f t="shared" si="39"/>
        <v>0</v>
      </c>
      <c r="CV47" s="22">
        <f t="shared" si="39"/>
        <v>0</v>
      </c>
      <c r="CW47" s="22">
        <f t="shared" si="39"/>
        <v>0</v>
      </c>
      <c r="CX47" s="22">
        <f t="shared" si="39"/>
        <v>0</v>
      </c>
      <c r="CY47" s="22">
        <f t="shared" si="39"/>
        <v>0</v>
      </c>
      <c r="CZ47" s="22">
        <f t="shared" si="39"/>
        <v>0</v>
      </c>
      <c r="DA47" s="22">
        <f t="shared" si="39"/>
        <v>0</v>
      </c>
      <c r="DB47" s="22">
        <f t="shared" si="39"/>
        <v>0</v>
      </c>
      <c r="DC47" s="22">
        <f t="shared" si="39"/>
        <v>0</v>
      </c>
      <c r="DD47" s="22">
        <f t="shared" si="39"/>
        <v>0</v>
      </c>
      <c r="DE47" s="22">
        <f t="shared" si="39"/>
        <v>0</v>
      </c>
      <c r="DF47" s="22">
        <f t="shared" si="39"/>
        <v>0</v>
      </c>
      <c r="DG47" s="22">
        <f t="shared" si="39"/>
        <v>0</v>
      </c>
      <c r="DH47" s="22">
        <f t="shared" si="41"/>
        <v>0</v>
      </c>
      <c r="DI47" s="22">
        <f t="shared" si="38"/>
        <v>0</v>
      </c>
      <c r="DJ47" s="22">
        <f t="shared" si="38"/>
        <v>0</v>
      </c>
      <c r="DK47" s="22">
        <f t="shared" si="38"/>
        <v>0</v>
      </c>
      <c r="DM47" s="26">
        <f t="shared" si="27"/>
        <v>10000000</v>
      </c>
      <c r="DN47" s="26">
        <f t="shared" si="28"/>
        <v>10000000</v>
      </c>
      <c r="DO47" s="26">
        <f t="shared" si="29"/>
        <v>10000000</v>
      </c>
    </row>
    <row r="48" spans="1:120" ht="35.25" customHeight="1" x14ac:dyDescent="0.25">
      <c r="A48" s="170"/>
      <c r="B48" s="173"/>
      <c r="C48" s="18" t="s">
        <v>166</v>
      </c>
      <c r="D48" s="19" t="s">
        <v>167</v>
      </c>
      <c r="E48" s="20">
        <v>410</v>
      </c>
      <c r="F48" s="21" t="s">
        <v>101</v>
      </c>
      <c r="G48" s="22">
        <f t="shared" si="30"/>
        <v>70000000</v>
      </c>
      <c r="H48" s="31"/>
      <c r="I48" s="22"/>
      <c r="J48" s="22">
        <v>70000000</v>
      </c>
      <c r="K48" s="22"/>
      <c r="L48" s="31"/>
      <c r="M48" s="31"/>
      <c r="N48" s="31"/>
      <c r="O48" s="31"/>
      <c r="P48" s="31"/>
      <c r="Q48" s="22"/>
      <c r="R48" s="22"/>
      <c r="S48" s="22"/>
      <c r="T48" s="22"/>
      <c r="U48" s="22"/>
      <c r="V48" s="22"/>
      <c r="W48" s="22"/>
      <c r="X48" s="22"/>
      <c r="Y48" s="22"/>
      <c r="Z48" s="22"/>
      <c r="AA48" s="22"/>
      <c r="AB48" s="23">
        <f t="shared" si="1"/>
        <v>0.75035298571428577</v>
      </c>
      <c r="AC48" s="22">
        <f t="shared" si="31"/>
        <v>52524709</v>
      </c>
      <c r="AD48" s="22"/>
      <c r="AE48" s="22"/>
      <c r="AF48" s="22">
        <f>+'[2]FEBRERO 2017'!$L$653</f>
        <v>52524709</v>
      </c>
      <c r="AG48" s="22"/>
      <c r="AH48" s="22"/>
      <c r="AI48" s="22"/>
      <c r="AJ48" s="22"/>
      <c r="AK48" s="22"/>
      <c r="AL48" s="22"/>
      <c r="AM48" s="22"/>
      <c r="AN48" s="22"/>
      <c r="AO48" s="22"/>
      <c r="AP48" s="22"/>
      <c r="AQ48" s="22"/>
      <c r="AR48" s="22"/>
      <c r="AS48" s="22"/>
      <c r="AT48" s="22"/>
      <c r="AU48" s="22"/>
      <c r="AV48" s="22"/>
      <c r="AW48" s="22"/>
      <c r="AX48" s="23">
        <f t="shared" si="3"/>
        <v>0.24964701428571423</v>
      </c>
      <c r="AY48" s="22">
        <f t="shared" si="32"/>
        <v>17475291</v>
      </c>
      <c r="AZ48" s="22">
        <f t="shared" si="42"/>
        <v>0</v>
      </c>
      <c r="BA48" s="22">
        <f t="shared" si="42"/>
        <v>0</v>
      </c>
      <c r="BB48" s="22">
        <f t="shared" si="42"/>
        <v>17475291</v>
      </c>
      <c r="BC48" s="22">
        <f t="shared" si="42"/>
        <v>0</v>
      </c>
      <c r="BD48" s="22">
        <f t="shared" si="42"/>
        <v>0</v>
      </c>
      <c r="BE48" s="22">
        <f t="shared" si="42"/>
        <v>0</v>
      </c>
      <c r="BF48" s="22">
        <f t="shared" si="42"/>
        <v>0</v>
      </c>
      <c r="BG48" s="22">
        <f t="shared" si="42"/>
        <v>0</v>
      </c>
      <c r="BH48" s="22">
        <f t="shared" si="42"/>
        <v>0</v>
      </c>
      <c r="BI48" s="22">
        <f t="shared" si="42"/>
        <v>0</v>
      </c>
      <c r="BJ48" s="22">
        <f t="shared" si="42"/>
        <v>0</v>
      </c>
      <c r="BK48" s="22">
        <f t="shared" si="42"/>
        <v>0</v>
      </c>
      <c r="BL48" s="22">
        <f t="shared" si="42"/>
        <v>0</v>
      </c>
      <c r="BM48" s="22">
        <f t="shared" si="42"/>
        <v>0</v>
      </c>
      <c r="BN48" s="22">
        <f t="shared" si="42"/>
        <v>0</v>
      </c>
      <c r="BO48" s="22">
        <f t="shared" si="40"/>
        <v>0</v>
      </c>
      <c r="BP48" s="22">
        <f t="shared" si="34"/>
        <v>0</v>
      </c>
      <c r="BQ48" s="22">
        <f t="shared" si="34"/>
        <v>0</v>
      </c>
      <c r="BR48" s="22">
        <f t="shared" si="34"/>
        <v>0</v>
      </c>
      <c r="BS48" s="22">
        <f t="shared" si="34"/>
        <v>0</v>
      </c>
      <c r="BT48" s="23">
        <f t="shared" si="7"/>
        <v>8.5714285714285719E-3</v>
      </c>
      <c r="BU48" s="22">
        <f t="shared" si="35"/>
        <v>600000</v>
      </c>
      <c r="BV48" s="22"/>
      <c r="BW48" s="22"/>
      <c r="BX48" s="22">
        <f>+'[2]FEBRERO 2017'!$H$651</f>
        <v>600000</v>
      </c>
      <c r="BY48" s="22"/>
      <c r="BZ48" s="22"/>
      <c r="CA48" s="22"/>
      <c r="CB48" s="22"/>
      <c r="CC48" s="22"/>
      <c r="CD48" s="22"/>
      <c r="CE48" s="22"/>
      <c r="CF48" s="22"/>
      <c r="CG48" s="22"/>
      <c r="CH48" s="22"/>
      <c r="CI48" s="22"/>
      <c r="CJ48" s="22"/>
      <c r="CK48" s="22"/>
      <c r="CL48" s="22"/>
      <c r="CM48" s="22"/>
      <c r="CN48" s="22"/>
      <c r="CO48" s="22"/>
      <c r="CP48" s="23">
        <f t="shared" si="9"/>
        <v>0.99142857142857144</v>
      </c>
      <c r="CQ48" s="22">
        <f t="shared" si="36"/>
        <v>69400000</v>
      </c>
      <c r="CR48" s="22">
        <f t="shared" si="39"/>
        <v>0</v>
      </c>
      <c r="CS48" s="22">
        <f t="shared" si="39"/>
        <v>0</v>
      </c>
      <c r="CT48" s="22">
        <f t="shared" si="39"/>
        <v>69400000</v>
      </c>
      <c r="CU48" s="22">
        <f t="shared" si="39"/>
        <v>0</v>
      </c>
      <c r="CV48" s="22">
        <f t="shared" si="39"/>
        <v>0</v>
      </c>
      <c r="CW48" s="22">
        <f t="shared" si="39"/>
        <v>0</v>
      </c>
      <c r="CX48" s="22">
        <f t="shared" si="39"/>
        <v>0</v>
      </c>
      <c r="CY48" s="22">
        <f t="shared" si="39"/>
        <v>0</v>
      </c>
      <c r="CZ48" s="22">
        <f t="shared" si="39"/>
        <v>0</v>
      </c>
      <c r="DA48" s="22">
        <f t="shared" si="39"/>
        <v>0</v>
      </c>
      <c r="DB48" s="22">
        <f t="shared" si="39"/>
        <v>0</v>
      </c>
      <c r="DC48" s="22">
        <f t="shared" si="39"/>
        <v>0</v>
      </c>
      <c r="DD48" s="22">
        <f t="shared" si="39"/>
        <v>0</v>
      </c>
      <c r="DE48" s="22">
        <f t="shared" si="39"/>
        <v>0</v>
      </c>
      <c r="DF48" s="22">
        <f t="shared" si="39"/>
        <v>0</v>
      </c>
      <c r="DG48" s="22">
        <f t="shared" si="39"/>
        <v>0</v>
      </c>
      <c r="DH48" s="22">
        <f t="shared" si="41"/>
        <v>0</v>
      </c>
      <c r="DI48" s="22">
        <f t="shared" si="38"/>
        <v>0</v>
      </c>
      <c r="DJ48" s="22">
        <f t="shared" si="38"/>
        <v>0</v>
      </c>
      <c r="DK48" s="22">
        <f t="shared" si="38"/>
        <v>0</v>
      </c>
      <c r="DM48" s="26">
        <f t="shared" si="27"/>
        <v>70000000</v>
      </c>
      <c r="DN48" s="26">
        <f t="shared" si="28"/>
        <v>70000000</v>
      </c>
      <c r="DO48" s="26">
        <f t="shared" si="29"/>
        <v>70000000</v>
      </c>
    </row>
    <row r="49" spans="1:119" ht="23.25" customHeight="1" x14ac:dyDescent="0.25">
      <c r="A49" s="170"/>
      <c r="B49" s="173"/>
      <c r="C49" s="18" t="s">
        <v>168</v>
      </c>
      <c r="D49" s="19" t="s">
        <v>169</v>
      </c>
      <c r="E49" s="20">
        <v>410</v>
      </c>
      <c r="F49" s="21" t="s">
        <v>101</v>
      </c>
      <c r="G49" s="22">
        <f t="shared" si="30"/>
        <v>25000000</v>
      </c>
      <c r="H49" s="31"/>
      <c r="I49" s="22">
        <v>25000000</v>
      </c>
      <c r="J49" s="31"/>
      <c r="K49" s="31"/>
      <c r="L49" s="31"/>
      <c r="M49" s="31"/>
      <c r="N49" s="31"/>
      <c r="O49" s="31"/>
      <c r="P49" s="31"/>
      <c r="Q49" s="22"/>
      <c r="R49" s="22"/>
      <c r="S49" s="22"/>
      <c r="T49" s="22"/>
      <c r="U49" s="22"/>
      <c r="V49" s="22"/>
      <c r="W49" s="22"/>
      <c r="X49" s="22"/>
      <c r="Y49" s="22"/>
      <c r="Z49" s="22"/>
      <c r="AA49" s="22"/>
      <c r="AB49" s="23">
        <f t="shared" si="1"/>
        <v>9.9142999999999995E-2</v>
      </c>
      <c r="AC49" s="22">
        <f t="shared" si="31"/>
        <v>2478575</v>
      </c>
      <c r="AD49" s="22"/>
      <c r="AE49" s="22">
        <f>+'[2]FEBRERO 2017'!$K$663</f>
        <v>2478575</v>
      </c>
      <c r="AF49" s="22"/>
      <c r="AG49" s="22"/>
      <c r="AH49" s="22"/>
      <c r="AI49" s="22"/>
      <c r="AJ49" s="22"/>
      <c r="AK49" s="22"/>
      <c r="AL49" s="22"/>
      <c r="AM49" s="22"/>
      <c r="AN49" s="22"/>
      <c r="AO49" s="22"/>
      <c r="AP49" s="22"/>
      <c r="AQ49" s="22"/>
      <c r="AR49" s="22"/>
      <c r="AS49" s="22"/>
      <c r="AT49" s="22"/>
      <c r="AU49" s="22"/>
      <c r="AV49" s="22"/>
      <c r="AW49" s="22"/>
      <c r="AX49" s="23">
        <f t="shared" si="3"/>
        <v>0.90085700000000002</v>
      </c>
      <c r="AY49" s="22">
        <f t="shared" si="32"/>
        <v>22521425</v>
      </c>
      <c r="AZ49" s="22">
        <f t="shared" si="42"/>
        <v>0</v>
      </c>
      <c r="BA49" s="22">
        <f t="shared" si="42"/>
        <v>22521425</v>
      </c>
      <c r="BB49" s="22">
        <f t="shared" si="42"/>
        <v>0</v>
      </c>
      <c r="BC49" s="22">
        <f t="shared" si="42"/>
        <v>0</v>
      </c>
      <c r="BD49" s="22">
        <f t="shared" si="42"/>
        <v>0</v>
      </c>
      <c r="BE49" s="22">
        <f t="shared" si="42"/>
        <v>0</v>
      </c>
      <c r="BF49" s="22">
        <f t="shared" si="42"/>
        <v>0</v>
      </c>
      <c r="BG49" s="22">
        <f t="shared" si="42"/>
        <v>0</v>
      </c>
      <c r="BH49" s="22">
        <f t="shared" si="42"/>
        <v>0</v>
      </c>
      <c r="BI49" s="22">
        <f t="shared" si="42"/>
        <v>0</v>
      </c>
      <c r="BJ49" s="22">
        <f t="shared" si="42"/>
        <v>0</v>
      </c>
      <c r="BK49" s="22">
        <f t="shared" si="42"/>
        <v>0</v>
      </c>
      <c r="BL49" s="22">
        <f t="shared" si="42"/>
        <v>0</v>
      </c>
      <c r="BM49" s="22">
        <f t="shared" si="42"/>
        <v>0</v>
      </c>
      <c r="BN49" s="22">
        <f t="shared" si="42"/>
        <v>0</v>
      </c>
      <c r="BO49" s="22">
        <f t="shared" si="40"/>
        <v>0</v>
      </c>
      <c r="BP49" s="22">
        <f t="shared" si="34"/>
        <v>0</v>
      </c>
      <c r="BQ49" s="22">
        <f t="shared" si="34"/>
        <v>0</v>
      </c>
      <c r="BR49" s="22">
        <f t="shared" si="34"/>
        <v>0</v>
      </c>
      <c r="BS49" s="22">
        <f t="shared" si="34"/>
        <v>0</v>
      </c>
      <c r="BT49" s="23">
        <f t="shared" si="7"/>
        <v>9.9142999999999995E-2</v>
      </c>
      <c r="BU49" s="22">
        <f t="shared" si="35"/>
        <v>2478575</v>
      </c>
      <c r="BV49" s="22"/>
      <c r="BW49" s="22">
        <f>+'[2]FEBRERO 2017'!$H$661</f>
        <v>2478575</v>
      </c>
      <c r="BX49" s="22"/>
      <c r="BY49" s="22"/>
      <c r="BZ49" s="22"/>
      <c r="CA49" s="22"/>
      <c r="CB49" s="22"/>
      <c r="CC49" s="22"/>
      <c r="CD49" s="22"/>
      <c r="CE49" s="22"/>
      <c r="CF49" s="22"/>
      <c r="CG49" s="22"/>
      <c r="CH49" s="22"/>
      <c r="CI49" s="22"/>
      <c r="CJ49" s="22"/>
      <c r="CK49" s="22"/>
      <c r="CL49" s="22"/>
      <c r="CM49" s="22"/>
      <c r="CN49" s="22"/>
      <c r="CO49" s="22"/>
      <c r="CP49" s="23">
        <f t="shared" si="9"/>
        <v>0.90085700000000002</v>
      </c>
      <c r="CQ49" s="22">
        <f t="shared" si="36"/>
        <v>22521425</v>
      </c>
      <c r="CR49" s="22">
        <f t="shared" si="39"/>
        <v>0</v>
      </c>
      <c r="CS49" s="22">
        <f t="shared" si="39"/>
        <v>22521425</v>
      </c>
      <c r="CT49" s="22">
        <f t="shared" si="39"/>
        <v>0</v>
      </c>
      <c r="CU49" s="22">
        <f t="shared" si="39"/>
        <v>0</v>
      </c>
      <c r="CV49" s="22">
        <f t="shared" si="39"/>
        <v>0</v>
      </c>
      <c r="CW49" s="22">
        <f t="shared" si="39"/>
        <v>0</v>
      </c>
      <c r="CX49" s="22">
        <f t="shared" si="39"/>
        <v>0</v>
      </c>
      <c r="CY49" s="22">
        <f t="shared" si="39"/>
        <v>0</v>
      </c>
      <c r="CZ49" s="22">
        <f t="shared" si="39"/>
        <v>0</v>
      </c>
      <c r="DA49" s="22">
        <f t="shared" si="39"/>
        <v>0</v>
      </c>
      <c r="DB49" s="22">
        <f t="shared" si="39"/>
        <v>0</v>
      </c>
      <c r="DC49" s="22">
        <f t="shared" si="39"/>
        <v>0</v>
      </c>
      <c r="DD49" s="22">
        <f t="shared" si="39"/>
        <v>0</v>
      </c>
      <c r="DE49" s="22">
        <f t="shared" si="39"/>
        <v>0</v>
      </c>
      <c r="DF49" s="22">
        <f t="shared" si="39"/>
        <v>0</v>
      </c>
      <c r="DG49" s="22">
        <f t="shared" si="39"/>
        <v>0</v>
      </c>
      <c r="DH49" s="22">
        <f t="shared" si="41"/>
        <v>0</v>
      </c>
      <c r="DI49" s="22">
        <f t="shared" si="38"/>
        <v>0</v>
      </c>
      <c r="DJ49" s="22">
        <f t="shared" si="38"/>
        <v>0</v>
      </c>
      <c r="DK49" s="22">
        <f t="shared" si="38"/>
        <v>0</v>
      </c>
      <c r="DM49" s="26">
        <f t="shared" si="27"/>
        <v>25000000</v>
      </c>
      <c r="DN49" s="26">
        <f t="shared" si="28"/>
        <v>25000000</v>
      </c>
      <c r="DO49" s="26">
        <f t="shared" si="29"/>
        <v>25000000</v>
      </c>
    </row>
    <row r="50" spans="1:119" ht="35.25" customHeight="1" x14ac:dyDescent="0.25">
      <c r="A50" s="170"/>
      <c r="B50" s="173"/>
      <c r="C50" s="18" t="s">
        <v>170</v>
      </c>
      <c r="D50" s="19" t="s">
        <v>171</v>
      </c>
      <c r="E50" s="20">
        <v>410</v>
      </c>
      <c r="F50" s="21" t="s">
        <v>101</v>
      </c>
      <c r="G50" s="22">
        <f t="shared" si="30"/>
        <v>152267490</v>
      </c>
      <c r="H50" s="31"/>
      <c r="I50" s="22">
        <v>25000000</v>
      </c>
      <c r="J50" s="31"/>
      <c r="K50" s="22">
        <v>127267490</v>
      </c>
      <c r="L50" s="31"/>
      <c r="M50" s="31"/>
      <c r="N50" s="31"/>
      <c r="O50" s="31"/>
      <c r="P50" s="31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3">
        <f t="shared" si="1"/>
        <v>0.16418475145285444</v>
      </c>
      <c r="AC50" s="22">
        <f t="shared" si="31"/>
        <v>25000000</v>
      </c>
      <c r="AD50" s="22"/>
      <c r="AE50" s="22">
        <f>+'[1]ENERO 2017'!$K$498</f>
        <v>25000000</v>
      </c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  <c r="AS50" s="22"/>
      <c r="AT50" s="22"/>
      <c r="AU50" s="22"/>
      <c r="AV50" s="22"/>
      <c r="AW50" s="22"/>
      <c r="AX50" s="23">
        <f t="shared" si="3"/>
        <v>0.83581524854714551</v>
      </c>
      <c r="AY50" s="22">
        <f t="shared" si="32"/>
        <v>127267490</v>
      </c>
      <c r="AZ50" s="22">
        <f t="shared" si="42"/>
        <v>0</v>
      </c>
      <c r="BA50" s="22">
        <f t="shared" si="42"/>
        <v>0</v>
      </c>
      <c r="BB50" s="22">
        <f t="shared" si="42"/>
        <v>0</v>
      </c>
      <c r="BC50" s="22">
        <f t="shared" si="42"/>
        <v>127267490</v>
      </c>
      <c r="BD50" s="22">
        <f t="shared" si="42"/>
        <v>0</v>
      </c>
      <c r="BE50" s="22">
        <f t="shared" si="42"/>
        <v>0</v>
      </c>
      <c r="BF50" s="22">
        <f t="shared" si="42"/>
        <v>0</v>
      </c>
      <c r="BG50" s="22">
        <f t="shared" si="42"/>
        <v>0</v>
      </c>
      <c r="BH50" s="22">
        <f t="shared" si="42"/>
        <v>0</v>
      </c>
      <c r="BI50" s="22">
        <f t="shared" si="42"/>
        <v>0</v>
      </c>
      <c r="BJ50" s="22">
        <f t="shared" si="42"/>
        <v>0</v>
      </c>
      <c r="BK50" s="22">
        <f t="shared" si="42"/>
        <v>0</v>
      </c>
      <c r="BL50" s="22">
        <f t="shared" si="42"/>
        <v>0</v>
      </c>
      <c r="BM50" s="22">
        <f t="shared" si="42"/>
        <v>0</v>
      </c>
      <c r="BN50" s="22">
        <f t="shared" si="42"/>
        <v>0</v>
      </c>
      <c r="BO50" s="22">
        <f t="shared" si="40"/>
        <v>0</v>
      </c>
      <c r="BP50" s="22">
        <f t="shared" si="34"/>
        <v>0</v>
      </c>
      <c r="BQ50" s="22">
        <f t="shared" si="34"/>
        <v>0</v>
      </c>
      <c r="BR50" s="22">
        <f t="shared" si="34"/>
        <v>0</v>
      </c>
      <c r="BS50" s="22">
        <f t="shared" si="34"/>
        <v>0</v>
      </c>
      <c r="BT50" s="23">
        <f t="shared" si="7"/>
        <v>0.16418475145285444</v>
      </c>
      <c r="BU50" s="22">
        <f t="shared" si="35"/>
        <v>25000000</v>
      </c>
      <c r="BV50" s="22"/>
      <c r="BW50" s="22">
        <f>+'[2]FEBRERO 2017'!$H$669</f>
        <v>25000000</v>
      </c>
      <c r="BX50" s="22"/>
      <c r="BY50" s="22"/>
      <c r="BZ50" s="22"/>
      <c r="CA50" s="22"/>
      <c r="CB50" s="22"/>
      <c r="CC50" s="22"/>
      <c r="CD50" s="22"/>
      <c r="CE50" s="22"/>
      <c r="CF50" s="22"/>
      <c r="CG50" s="22"/>
      <c r="CH50" s="22"/>
      <c r="CI50" s="22"/>
      <c r="CJ50" s="22"/>
      <c r="CK50" s="22"/>
      <c r="CL50" s="22"/>
      <c r="CM50" s="22"/>
      <c r="CN50" s="22"/>
      <c r="CO50" s="22"/>
      <c r="CP50" s="23">
        <f t="shared" si="9"/>
        <v>0.83581524854714551</v>
      </c>
      <c r="CQ50" s="22">
        <f t="shared" si="36"/>
        <v>127267490</v>
      </c>
      <c r="CR50" s="22">
        <f t="shared" si="39"/>
        <v>0</v>
      </c>
      <c r="CS50" s="22">
        <f t="shared" si="39"/>
        <v>0</v>
      </c>
      <c r="CT50" s="22">
        <f t="shared" si="39"/>
        <v>0</v>
      </c>
      <c r="CU50" s="22">
        <f t="shared" si="39"/>
        <v>127267490</v>
      </c>
      <c r="CV50" s="22">
        <f t="shared" si="39"/>
        <v>0</v>
      </c>
      <c r="CW50" s="22">
        <f t="shared" si="39"/>
        <v>0</v>
      </c>
      <c r="CX50" s="22">
        <f t="shared" si="39"/>
        <v>0</v>
      </c>
      <c r="CY50" s="22">
        <f t="shared" si="39"/>
        <v>0</v>
      </c>
      <c r="CZ50" s="22">
        <f t="shared" si="39"/>
        <v>0</v>
      </c>
      <c r="DA50" s="22">
        <f t="shared" si="39"/>
        <v>0</v>
      </c>
      <c r="DB50" s="22">
        <f t="shared" si="39"/>
        <v>0</v>
      </c>
      <c r="DC50" s="22">
        <f t="shared" si="39"/>
        <v>0</v>
      </c>
      <c r="DD50" s="22">
        <f t="shared" si="39"/>
        <v>0</v>
      </c>
      <c r="DE50" s="22">
        <f t="shared" si="39"/>
        <v>0</v>
      </c>
      <c r="DF50" s="22">
        <f t="shared" si="39"/>
        <v>0</v>
      </c>
      <c r="DG50" s="22">
        <f t="shared" si="39"/>
        <v>0</v>
      </c>
      <c r="DH50" s="22">
        <f t="shared" si="41"/>
        <v>0</v>
      </c>
      <c r="DI50" s="22">
        <f t="shared" si="38"/>
        <v>0</v>
      </c>
      <c r="DJ50" s="22">
        <f t="shared" si="38"/>
        <v>0</v>
      </c>
      <c r="DK50" s="22">
        <f t="shared" si="38"/>
        <v>0</v>
      </c>
      <c r="DM50" s="26">
        <f t="shared" si="27"/>
        <v>152267490</v>
      </c>
      <c r="DN50" s="26">
        <f t="shared" si="28"/>
        <v>152267490</v>
      </c>
      <c r="DO50" s="26">
        <f t="shared" si="29"/>
        <v>152267490</v>
      </c>
    </row>
    <row r="51" spans="1:119" ht="35.25" customHeight="1" x14ac:dyDescent="0.25">
      <c r="A51" s="171"/>
      <c r="B51" s="174"/>
      <c r="C51" s="18" t="s">
        <v>172</v>
      </c>
      <c r="D51" s="19" t="s">
        <v>173</v>
      </c>
      <c r="E51" s="20">
        <v>410</v>
      </c>
      <c r="F51" s="21" t="s">
        <v>174</v>
      </c>
      <c r="G51" s="22">
        <f t="shared" si="30"/>
        <v>20000000</v>
      </c>
      <c r="H51" s="31"/>
      <c r="I51" s="31"/>
      <c r="J51" s="31"/>
      <c r="K51" s="31"/>
      <c r="L51" s="31"/>
      <c r="M51" s="31"/>
      <c r="N51" s="31"/>
      <c r="O51" s="31"/>
      <c r="P51" s="31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>
        <v>20000000</v>
      </c>
      <c r="AB51" s="23">
        <f t="shared" si="1"/>
        <v>0.56333334999999995</v>
      </c>
      <c r="AC51" s="22">
        <f t="shared" si="31"/>
        <v>11266667</v>
      </c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22"/>
      <c r="AS51" s="22"/>
      <c r="AT51" s="22"/>
      <c r="AU51" s="22"/>
      <c r="AV51" s="22"/>
      <c r="AW51" s="22">
        <f>+'[1]ENERO 2017'!$T$505</f>
        <v>11266667</v>
      </c>
      <c r="AX51" s="23">
        <f t="shared" si="3"/>
        <v>0.43666665000000005</v>
      </c>
      <c r="AY51" s="22">
        <f t="shared" si="32"/>
        <v>8733333</v>
      </c>
      <c r="AZ51" s="22">
        <f t="shared" si="42"/>
        <v>0</v>
      </c>
      <c r="BA51" s="22">
        <f t="shared" si="42"/>
        <v>0</v>
      </c>
      <c r="BB51" s="22">
        <f t="shared" si="42"/>
        <v>0</v>
      </c>
      <c r="BC51" s="22">
        <f t="shared" si="42"/>
        <v>0</v>
      </c>
      <c r="BD51" s="22">
        <f t="shared" si="42"/>
        <v>0</v>
      </c>
      <c r="BE51" s="22">
        <f t="shared" si="42"/>
        <v>0</v>
      </c>
      <c r="BF51" s="22">
        <f t="shared" si="42"/>
        <v>0</v>
      </c>
      <c r="BG51" s="22">
        <f t="shared" si="42"/>
        <v>0</v>
      </c>
      <c r="BH51" s="22">
        <f t="shared" si="42"/>
        <v>0</v>
      </c>
      <c r="BI51" s="22">
        <f t="shared" si="42"/>
        <v>0</v>
      </c>
      <c r="BJ51" s="22">
        <f t="shared" si="42"/>
        <v>0</v>
      </c>
      <c r="BK51" s="22">
        <f t="shared" si="42"/>
        <v>0</v>
      </c>
      <c r="BL51" s="22">
        <f t="shared" si="42"/>
        <v>0</v>
      </c>
      <c r="BM51" s="22">
        <f t="shared" si="42"/>
        <v>0</v>
      </c>
      <c r="BN51" s="22">
        <f t="shared" si="42"/>
        <v>0</v>
      </c>
      <c r="BO51" s="22">
        <f t="shared" si="40"/>
        <v>0</v>
      </c>
      <c r="BP51" s="22">
        <f t="shared" si="34"/>
        <v>0</v>
      </c>
      <c r="BQ51" s="22">
        <f t="shared" si="34"/>
        <v>0</v>
      </c>
      <c r="BR51" s="22">
        <f t="shared" si="34"/>
        <v>0</v>
      </c>
      <c r="BS51" s="22">
        <f t="shared" si="34"/>
        <v>8733333</v>
      </c>
      <c r="BT51" s="23">
        <f t="shared" si="7"/>
        <v>0.56333334999999995</v>
      </c>
      <c r="BU51" s="22">
        <f t="shared" si="35"/>
        <v>11266667</v>
      </c>
      <c r="BV51" s="22"/>
      <c r="BW51" s="22"/>
      <c r="BX51" s="22"/>
      <c r="BY51" s="22"/>
      <c r="BZ51" s="22"/>
      <c r="CA51" s="22"/>
      <c r="CB51" s="22"/>
      <c r="CC51" s="22"/>
      <c r="CD51" s="22"/>
      <c r="CE51" s="22"/>
      <c r="CF51" s="22"/>
      <c r="CG51" s="22"/>
      <c r="CH51" s="22"/>
      <c r="CI51" s="22"/>
      <c r="CJ51" s="22"/>
      <c r="CK51" s="22"/>
      <c r="CL51" s="22"/>
      <c r="CM51" s="22"/>
      <c r="CN51" s="22"/>
      <c r="CO51" s="22">
        <f>+'[1]ENERO 2017'!$H$503</f>
        <v>11266667</v>
      </c>
      <c r="CP51" s="23">
        <f t="shared" si="9"/>
        <v>0.43666665000000005</v>
      </c>
      <c r="CQ51" s="22">
        <f t="shared" si="36"/>
        <v>8733333</v>
      </c>
      <c r="CR51" s="22">
        <f t="shared" si="39"/>
        <v>0</v>
      </c>
      <c r="CS51" s="22">
        <f t="shared" si="39"/>
        <v>0</v>
      </c>
      <c r="CT51" s="22">
        <f t="shared" si="39"/>
        <v>0</v>
      </c>
      <c r="CU51" s="22">
        <f t="shared" si="39"/>
        <v>0</v>
      </c>
      <c r="CV51" s="22">
        <f t="shared" si="39"/>
        <v>0</v>
      </c>
      <c r="CW51" s="22">
        <f t="shared" si="39"/>
        <v>0</v>
      </c>
      <c r="CX51" s="22">
        <f t="shared" si="39"/>
        <v>0</v>
      </c>
      <c r="CY51" s="22">
        <f t="shared" si="39"/>
        <v>0</v>
      </c>
      <c r="CZ51" s="22">
        <f t="shared" si="39"/>
        <v>0</v>
      </c>
      <c r="DA51" s="22">
        <f t="shared" si="39"/>
        <v>0</v>
      </c>
      <c r="DB51" s="22">
        <f t="shared" si="39"/>
        <v>0</v>
      </c>
      <c r="DC51" s="22">
        <f t="shared" si="39"/>
        <v>0</v>
      </c>
      <c r="DD51" s="22">
        <f t="shared" si="39"/>
        <v>0</v>
      </c>
      <c r="DE51" s="22">
        <f t="shared" si="39"/>
        <v>0</v>
      </c>
      <c r="DF51" s="22">
        <f t="shared" si="39"/>
        <v>0</v>
      </c>
      <c r="DG51" s="22">
        <f t="shared" si="39"/>
        <v>0</v>
      </c>
      <c r="DH51" s="22">
        <f t="shared" si="41"/>
        <v>0</v>
      </c>
      <c r="DI51" s="22">
        <f t="shared" si="38"/>
        <v>0</v>
      </c>
      <c r="DJ51" s="22">
        <f t="shared" si="38"/>
        <v>0</v>
      </c>
      <c r="DK51" s="22">
        <f t="shared" si="38"/>
        <v>8733333</v>
      </c>
      <c r="DM51" s="26">
        <f t="shared" si="27"/>
        <v>20000000</v>
      </c>
      <c r="DN51" s="26">
        <f t="shared" si="28"/>
        <v>20000000</v>
      </c>
      <c r="DO51" s="26">
        <f t="shared" si="29"/>
        <v>20000000</v>
      </c>
    </row>
    <row r="52" spans="1:119" s="43" customFormat="1" ht="22.5" customHeight="1" thickBot="1" x14ac:dyDescent="0.3">
      <c r="A52" s="57"/>
      <c r="B52" s="192" t="s">
        <v>175</v>
      </c>
      <c r="C52" s="192"/>
      <c r="D52" s="192"/>
      <c r="E52" s="192"/>
      <c r="F52" s="58"/>
      <c r="G52" s="59">
        <f t="shared" ref="G52:M52" si="43">SUM(G23:G51)</f>
        <v>6782038629</v>
      </c>
      <c r="H52" s="59">
        <f t="shared" si="43"/>
        <v>0</v>
      </c>
      <c r="I52" s="59">
        <f t="shared" si="43"/>
        <v>500000000</v>
      </c>
      <c r="J52" s="59">
        <f t="shared" si="43"/>
        <v>2550000000</v>
      </c>
      <c r="K52" s="59">
        <f t="shared" si="43"/>
        <v>234297558</v>
      </c>
      <c r="L52" s="59">
        <f t="shared" si="43"/>
        <v>0</v>
      </c>
      <c r="M52" s="59">
        <f t="shared" si="43"/>
        <v>0</v>
      </c>
      <c r="N52" s="59"/>
      <c r="O52" s="59">
        <f t="shared" ref="O52:AA52" si="44">SUM(O23:O51)</f>
        <v>0</v>
      </c>
      <c r="P52" s="59">
        <f t="shared" si="44"/>
        <v>0</v>
      </c>
      <c r="Q52" s="59">
        <f t="shared" si="44"/>
        <v>0</v>
      </c>
      <c r="R52" s="59">
        <f t="shared" si="44"/>
        <v>0</v>
      </c>
      <c r="S52" s="59">
        <f t="shared" si="44"/>
        <v>3157557814</v>
      </c>
      <c r="T52" s="59">
        <f t="shared" si="44"/>
        <v>0</v>
      </c>
      <c r="U52" s="59">
        <f t="shared" si="44"/>
        <v>0</v>
      </c>
      <c r="V52" s="59">
        <f t="shared" si="44"/>
        <v>198275758</v>
      </c>
      <c r="W52" s="59">
        <f t="shared" si="44"/>
        <v>0</v>
      </c>
      <c r="X52" s="59">
        <f t="shared" si="44"/>
        <v>15907499</v>
      </c>
      <c r="Y52" s="59">
        <f t="shared" si="44"/>
        <v>0</v>
      </c>
      <c r="Z52" s="59">
        <f t="shared" si="44"/>
        <v>0</v>
      </c>
      <c r="AA52" s="59">
        <f t="shared" si="44"/>
        <v>126000000</v>
      </c>
      <c r="AB52" s="42">
        <f t="shared" si="1"/>
        <v>0.32668008989601999</v>
      </c>
      <c r="AC52" s="59">
        <f t="shared" ref="AC52:AW52" si="45">SUM(AC23:AC51)</f>
        <v>2215556989</v>
      </c>
      <c r="AD52" s="59">
        <f t="shared" si="45"/>
        <v>0</v>
      </c>
      <c r="AE52" s="59">
        <f t="shared" si="45"/>
        <v>358020457</v>
      </c>
      <c r="AF52" s="59">
        <f t="shared" si="45"/>
        <v>404524709</v>
      </c>
      <c r="AG52" s="59">
        <f t="shared" si="45"/>
        <v>0</v>
      </c>
      <c r="AH52" s="59">
        <f t="shared" si="45"/>
        <v>0</v>
      </c>
      <c r="AI52" s="59">
        <f t="shared" si="45"/>
        <v>0</v>
      </c>
      <c r="AJ52" s="59">
        <f t="shared" si="45"/>
        <v>0</v>
      </c>
      <c r="AK52" s="59">
        <f t="shared" si="45"/>
        <v>0</v>
      </c>
      <c r="AL52" s="59">
        <f t="shared" si="45"/>
        <v>0</v>
      </c>
      <c r="AM52" s="59">
        <f t="shared" si="45"/>
        <v>0</v>
      </c>
      <c r="AN52" s="59">
        <f t="shared" si="45"/>
        <v>0</v>
      </c>
      <c r="AO52" s="59">
        <f t="shared" si="45"/>
        <v>1382018916</v>
      </c>
      <c r="AP52" s="59">
        <f t="shared" si="45"/>
        <v>0</v>
      </c>
      <c r="AQ52" s="59">
        <f t="shared" si="45"/>
        <v>0</v>
      </c>
      <c r="AR52" s="59">
        <f t="shared" si="45"/>
        <v>46786240</v>
      </c>
      <c r="AS52" s="59">
        <f t="shared" si="45"/>
        <v>0</v>
      </c>
      <c r="AT52" s="59">
        <f t="shared" si="45"/>
        <v>0</v>
      </c>
      <c r="AU52" s="59">
        <f t="shared" si="45"/>
        <v>0</v>
      </c>
      <c r="AV52" s="59">
        <f t="shared" si="45"/>
        <v>0</v>
      </c>
      <c r="AW52" s="59">
        <f t="shared" si="45"/>
        <v>24206667</v>
      </c>
      <c r="AX52" s="42">
        <f t="shared" si="3"/>
        <v>0.67331991010397996</v>
      </c>
      <c r="AY52" s="59">
        <f t="shared" ref="AY52:BS52" si="46">SUM(AY23:AY51)</f>
        <v>4566481640</v>
      </c>
      <c r="AZ52" s="59">
        <f t="shared" si="46"/>
        <v>0</v>
      </c>
      <c r="BA52" s="59">
        <f t="shared" si="46"/>
        <v>141979543</v>
      </c>
      <c r="BB52" s="59">
        <f t="shared" si="46"/>
        <v>2145475291</v>
      </c>
      <c r="BC52" s="59">
        <f t="shared" si="46"/>
        <v>234297558</v>
      </c>
      <c r="BD52" s="59">
        <f t="shared" si="46"/>
        <v>0</v>
      </c>
      <c r="BE52" s="59">
        <f t="shared" si="46"/>
        <v>0</v>
      </c>
      <c r="BF52" s="59">
        <f t="shared" si="46"/>
        <v>0</v>
      </c>
      <c r="BG52" s="59">
        <f t="shared" si="46"/>
        <v>0</v>
      </c>
      <c r="BH52" s="59">
        <f t="shared" si="46"/>
        <v>0</v>
      </c>
      <c r="BI52" s="59">
        <f t="shared" si="46"/>
        <v>0</v>
      </c>
      <c r="BJ52" s="59">
        <f t="shared" si="46"/>
        <v>0</v>
      </c>
      <c r="BK52" s="59">
        <f t="shared" si="46"/>
        <v>1775538898</v>
      </c>
      <c r="BL52" s="59">
        <f t="shared" si="46"/>
        <v>0</v>
      </c>
      <c r="BM52" s="59">
        <f t="shared" si="46"/>
        <v>0</v>
      </c>
      <c r="BN52" s="59">
        <f t="shared" si="46"/>
        <v>151489518</v>
      </c>
      <c r="BO52" s="59">
        <f t="shared" si="46"/>
        <v>0</v>
      </c>
      <c r="BP52" s="59">
        <f t="shared" si="46"/>
        <v>15907499</v>
      </c>
      <c r="BQ52" s="59">
        <f t="shared" si="46"/>
        <v>0</v>
      </c>
      <c r="BR52" s="59">
        <f t="shared" si="46"/>
        <v>0</v>
      </c>
      <c r="BS52" s="59">
        <f t="shared" si="46"/>
        <v>101793333</v>
      </c>
      <c r="BT52" s="42">
        <f t="shared" si="7"/>
        <v>0.13275464801248923</v>
      </c>
      <c r="BU52" s="59">
        <f t="shared" ref="BU52:DK52" si="47">SUM(BU23:BU51)</f>
        <v>900347151</v>
      </c>
      <c r="BV52" s="59">
        <f t="shared" si="47"/>
        <v>0</v>
      </c>
      <c r="BW52" s="59">
        <f t="shared" si="47"/>
        <v>144865069</v>
      </c>
      <c r="BX52" s="59">
        <f t="shared" si="47"/>
        <v>109241968</v>
      </c>
      <c r="BY52" s="59">
        <f t="shared" si="47"/>
        <v>0</v>
      </c>
      <c r="BZ52" s="59">
        <f t="shared" si="47"/>
        <v>0</v>
      </c>
      <c r="CA52" s="59">
        <f t="shared" si="47"/>
        <v>0</v>
      </c>
      <c r="CB52" s="59">
        <f t="shared" si="47"/>
        <v>0</v>
      </c>
      <c r="CC52" s="59">
        <f t="shared" si="47"/>
        <v>0</v>
      </c>
      <c r="CD52" s="59">
        <f t="shared" si="47"/>
        <v>0</v>
      </c>
      <c r="CE52" s="59">
        <f t="shared" si="47"/>
        <v>0</v>
      </c>
      <c r="CF52" s="59">
        <f t="shared" si="47"/>
        <v>0</v>
      </c>
      <c r="CG52" s="59">
        <f t="shared" si="47"/>
        <v>603197209</v>
      </c>
      <c r="CH52" s="59">
        <f t="shared" si="47"/>
        <v>0</v>
      </c>
      <c r="CI52" s="59">
        <f t="shared" si="47"/>
        <v>0</v>
      </c>
      <c r="CJ52" s="59">
        <f t="shared" si="47"/>
        <v>28836238</v>
      </c>
      <c r="CK52" s="59">
        <f t="shared" si="47"/>
        <v>0</v>
      </c>
      <c r="CL52" s="59">
        <f t="shared" si="47"/>
        <v>0</v>
      </c>
      <c r="CM52" s="59">
        <f t="shared" si="47"/>
        <v>0</v>
      </c>
      <c r="CN52" s="59">
        <f t="shared" si="47"/>
        <v>0</v>
      </c>
      <c r="CO52" s="59">
        <f t="shared" si="47"/>
        <v>14206667</v>
      </c>
      <c r="CP52" s="59">
        <f t="shared" si="47"/>
        <v>25.593846157222671</v>
      </c>
      <c r="CQ52" s="59">
        <f t="shared" si="47"/>
        <v>5881691478</v>
      </c>
      <c r="CR52" s="59">
        <f t="shared" si="47"/>
        <v>0</v>
      </c>
      <c r="CS52" s="59">
        <f t="shared" si="47"/>
        <v>355134931</v>
      </c>
      <c r="CT52" s="59">
        <f t="shared" si="47"/>
        <v>2440758032</v>
      </c>
      <c r="CU52" s="59">
        <f t="shared" si="47"/>
        <v>234297558</v>
      </c>
      <c r="CV52" s="59">
        <f t="shared" si="47"/>
        <v>0</v>
      </c>
      <c r="CW52" s="59">
        <f t="shared" si="47"/>
        <v>0</v>
      </c>
      <c r="CX52" s="59">
        <f t="shared" si="47"/>
        <v>0</v>
      </c>
      <c r="CY52" s="59">
        <f t="shared" si="47"/>
        <v>0</v>
      </c>
      <c r="CZ52" s="59">
        <f t="shared" si="47"/>
        <v>0</v>
      </c>
      <c r="DA52" s="59">
        <f t="shared" si="47"/>
        <v>0</v>
      </c>
      <c r="DB52" s="59">
        <f t="shared" si="47"/>
        <v>0</v>
      </c>
      <c r="DC52" s="59">
        <f t="shared" si="47"/>
        <v>2554360605</v>
      </c>
      <c r="DD52" s="59">
        <f t="shared" si="47"/>
        <v>0</v>
      </c>
      <c r="DE52" s="59">
        <f t="shared" si="47"/>
        <v>0</v>
      </c>
      <c r="DF52" s="59">
        <f t="shared" si="47"/>
        <v>169439520</v>
      </c>
      <c r="DG52" s="59">
        <f t="shared" si="47"/>
        <v>0</v>
      </c>
      <c r="DH52" s="59">
        <f t="shared" si="47"/>
        <v>15907499</v>
      </c>
      <c r="DI52" s="59">
        <f t="shared" si="47"/>
        <v>0</v>
      </c>
      <c r="DJ52" s="59">
        <f t="shared" si="47"/>
        <v>0</v>
      </c>
      <c r="DK52" s="59">
        <f t="shared" si="47"/>
        <v>111793333</v>
      </c>
      <c r="DM52" s="26">
        <f t="shared" si="27"/>
        <v>6782038629</v>
      </c>
      <c r="DN52" s="26">
        <f t="shared" si="28"/>
        <v>6782038629</v>
      </c>
      <c r="DO52" s="26">
        <f t="shared" si="29"/>
        <v>6782038629</v>
      </c>
    </row>
    <row r="53" spans="1:119" ht="60.75" thickTop="1" x14ac:dyDescent="0.25">
      <c r="A53" s="193" t="s">
        <v>176</v>
      </c>
      <c r="B53" s="172" t="s">
        <v>177</v>
      </c>
      <c r="C53" s="30" t="s">
        <v>178</v>
      </c>
      <c r="D53" s="19" t="s">
        <v>179</v>
      </c>
      <c r="E53" s="20">
        <v>520</v>
      </c>
      <c r="F53" s="21" t="s">
        <v>180</v>
      </c>
      <c r="G53" s="22">
        <f t="shared" ref="G53:G72" si="48">SUM(H53:AA53)</f>
        <v>162000000</v>
      </c>
      <c r="H53" s="22"/>
      <c r="I53" s="22">
        <v>100000000</v>
      </c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>
        <v>62000000</v>
      </c>
      <c r="AB53" s="23">
        <f t="shared" si="1"/>
        <v>0.52353691975308647</v>
      </c>
      <c r="AC53" s="22">
        <f>SUM(AD53:AW53)</f>
        <v>84812981</v>
      </c>
      <c r="AD53" s="22"/>
      <c r="AE53" s="22">
        <f>+'[2]FEBRERO 2017'!$K$874</f>
        <v>80406427</v>
      </c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22"/>
      <c r="AS53" s="22"/>
      <c r="AT53" s="22"/>
      <c r="AU53" s="22"/>
      <c r="AV53" s="22"/>
      <c r="AW53" s="22">
        <f>+'[2]FEBRERO 2017'!$AC$874</f>
        <v>4406554</v>
      </c>
      <c r="AX53" s="23">
        <f t="shared" si="3"/>
        <v>0.47646308024691353</v>
      </c>
      <c r="AY53" s="22">
        <f t="shared" ref="AY53:AY72" si="49">SUM(AZ53:BS53)</f>
        <v>77187019</v>
      </c>
      <c r="AZ53" s="22">
        <f>H53-AD53</f>
        <v>0</v>
      </c>
      <c r="BA53" s="22">
        <f t="shared" ref="BA53:BP68" si="50">I53-AE53</f>
        <v>19593573</v>
      </c>
      <c r="BB53" s="22">
        <f t="shared" si="50"/>
        <v>0</v>
      </c>
      <c r="BC53" s="22">
        <f t="shared" si="50"/>
        <v>0</v>
      </c>
      <c r="BD53" s="22">
        <f t="shared" si="50"/>
        <v>0</v>
      </c>
      <c r="BE53" s="22">
        <f t="shared" si="50"/>
        <v>0</v>
      </c>
      <c r="BF53" s="22">
        <f t="shared" si="50"/>
        <v>0</v>
      </c>
      <c r="BG53" s="22">
        <f t="shared" si="50"/>
        <v>0</v>
      </c>
      <c r="BH53" s="22">
        <f t="shared" si="50"/>
        <v>0</v>
      </c>
      <c r="BI53" s="22">
        <f t="shared" si="50"/>
        <v>0</v>
      </c>
      <c r="BJ53" s="22">
        <f t="shared" si="50"/>
        <v>0</v>
      </c>
      <c r="BK53" s="22">
        <f t="shared" si="50"/>
        <v>0</v>
      </c>
      <c r="BL53" s="22">
        <f t="shared" si="50"/>
        <v>0</v>
      </c>
      <c r="BM53" s="22">
        <f t="shared" si="50"/>
        <v>0</v>
      </c>
      <c r="BN53" s="22">
        <f t="shared" si="50"/>
        <v>0</v>
      </c>
      <c r="BO53" s="22">
        <f t="shared" si="50"/>
        <v>0</v>
      </c>
      <c r="BP53" s="22">
        <f t="shared" si="50"/>
        <v>0</v>
      </c>
      <c r="BQ53" s="22">
        <f t="shared" ref="BQ53:BS72" si="51">Y53-AU53</f>
        <v>0</v>
      </c>
      <c r="BR53" s="22">
        <f t="shared" si="51"/>
        <v>0</v>
      </c>
      <c r="BS53" s="22">
        <f t="shared" si="51"/>
        <v>57593446</v>
      </c>
      <c r="BT53" s="23">
        <f t="shared" si="7"/>
        <v>0.19464803086419752</v>
      </c>
      <c r="BU53" s="22">
        <f t="shared" ref="BU53:BU72" si="52">SUM(BV53:CO53)</f>
        <v>31532981</v>
      </c>
      <c r="BV53" s="22"/>
      <c r="BW53" s="22">
        <f>+'[2]FEBRERO 2017'!$H$875+'[2]FEBRERO 2017'!$H$881+'[2]FEBRERO 2017'!$H$884+'[2]FEBRERO 2017'!$H$886+'[2]FEBRERO 2017'!$H$887+'[2]FEBRERO 2017'!$H$888+'[2]FEBRERO 2017'!$H$891+'[2]FEBRERO 2017'!$H$893+'[2]FEBRERO 2017'!$H$894+'[2]FEBRERO 2017'!$H$895+'[2]FEBRERO 2017'!$H$896</f>
        <v>27126427</v>
      </c>
      <c r="BX53" s="22"/>
      <c r="BY53" s="22"/>
      <c r="BZ53" s="22"/>
      <c r="CA53" s="22"/>
      <c r="CB53" s="22"/>
      <c r="CC53" s="22"/>
      <c r="CD53" s="22"/>
      <c r="CE53" s="22"/>
      <c r="CF53" s="22"/>
      <c r="CG53" s="22"/>
      <c r="CH53" s="22"/>
      <c r="CI53" s="22"/>
      <c r="CJ53" s="22"/>
      <c r="CK53" s="22"/>
      <c r="CL53" s="22"/>
      <c r="CM53" s="22"/>
      <c r="CN53" s="22"/>
      <c r="CO53" s="22">
        <f>+'[2]FEBRERO 2017'!$H$883+'[2]FEBRERO 2017'!$H$889+'[2]FEBRERO 2017'!$H$892</f>
        <v>4406554</v>
      </c>
      <c r="CP53" s="23">
        <f t="shared" ref="CP53:CP105" si="53">1-BT53</f>
        <v>0.80535196913580243</v>
      </c>
      <c r="CQ53" s="22">
        <f t="shared" ref="CQ53:CQ72" si="54">SUM(CR53:DK53)</f>
        <v>130467019</v>
      </c>
      <c r="CR53" s="22">
        <f>H53-BV53</f>
        <v>0</v>
      </c>
      <c r="CS53" s="22">
        <f t="shared" ref="CS53:DH68" si="55">I53-BW53</f>
        <v>72873573</v>
      </c>
      <c r="CT53" s="22">
        <f t="shared" si="55"/>
        <v>0</v>
      </c>
      <c r="CU53" s="22">
        <f t="shared" si="55"/>
        <v>0</v>
      </c>
      <c r="CV53" s="22">
        <f t="shared" si="55"/>
        <v>0</v>
      </c>
      <c r="CW53" s="22">
        <f t="shared" si="55"/>
        <v>0</v>
      </c>
      <c r="CX53" s="22">
        <f t="shared" si="55"/>
        <v>0</v>
      </c>
      <c r="CY53" s="22">
        <f t="shared" si="55"/>
        <v>0</v>
      </c>
      <c r="CZ53" s="22">
        <f t="shared" si="55"/>
        <v>0</v>
      </c>
      <c r="DA53" s="22">
        <f t="shared" si="55"/>
        <v>0</v>
      </c>
      <c r="DB53" s="22">
        <f t="shared" si="55"/>
        <v>0</v>
      </c>
      <c r="DC53" s="22">
        <f t="shared" si="55"/>
        <v>0</v>
      </c>
      <c r="DD53" s="22">
        <f t="shared" si="55"/>
        <v>0</v>
      </c>
      <c r="DE53" s="22">
        <f t="shared" si="55"/>
        <v>0</v>
      </c>
      <c r="DF53" s="22">
        <f t="shared" si="55"/>
        <v>0</v>
      </c>
      <c r="DG53" s="22">
        <f t="shared" si="55"/>
        <v>0</v>
      </c>
      <c r="DH53" s="22">
        <f t="shared" si="55"/>
        <v>0</v>
      </c>
      <c r="DI53" s="22">
        <f t="shared" ref="DI53:DK72" si="56">Y53-CM53</f>
        <v>0</v>
      </c>
      <c r="DJ53" s="22">
        <f t="shared" si="56"/>
        <v>0</v>
      </c>
      <c r="DK53" s="22">
        <f t="shared" si="56"/>
        <v>57593446</v>
      </c>
      <c r="DM53" s="26">
        <f t="shared" si="27"/>
        <v>162000000</v>
      </c>
      <c r="DN53" s="26">
        <f t="shared" si="28"/>
        <v>162000000</v>
      </c>
      <c r="DO53" s="26">
        <f t="shared" si="29"/>
        <v>162000000</v>
      </c>
    </row>
    <row r="54" spans="1:119" ht="33.75" x14ac:dyDescent="0.25">
      <c r="A54" s="194"/>
      <c r="B54" s="173"/>
      <c r="C54" s="30" t="s">
        <v>181</v>
      </c>
      <c r="D54" s="19" t="s">
        <v>182</v>
      </c>
      <c r="E54" s="20">
        <v>520</v>
      </c>
      <c r="F54" s="60" t="s">
        <v>183</v>
      </c>
      <c r="G54" s="22">
        <f t="shared" si="48"/>
        <v>7000000</v>
      </c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>
        <v>7000000</v>
      </c>
      <c r="AB54" s="23">
        <f t="shared" si="1"/>
        <v>0</v>
      </c>
      <c r="AC54" s="22">
        <f>SUM(AD54:AW54)</f>
        <v>0</v>
      </c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22"/>
      <c r="AS54" s="22"/>
      <c r="AT54" s="22"/>
      <c r="AU54" s="22"/>
      <c r="AV54" s="22"/>
      <c r="AW54" s="22"/>
      <c r="AX54" s="23">
        <f t="shared" si="3"/>
        <v>1</v>
      </c>
      <c r="AY54" s="22">
        <f t="shared" si="49"/>
        <v>7000000</v>
      </c>
      <c r="AZ54" s="22">
        <f t="shared" ref="AZ54:BO72" si="57">H54-AD54</f>
        <v>0</v>
      </c>
      <c r="BA54" s="22">
        <f t="shared" si="50"/>
        <v>0</v>
      </c>
      <c r="BB54" s="22">
        <f t="shared" si="50"/>
        <v>0</v>
      </c>
      <c r="BC54" s="22">
        <f t="shared" si="50"/>
        <v>0</v>
      </c>
      <c r="BD54" s="22">
        <f t="shared" si="50"/>
        <v>0</v>
      </c>
      <c r="BE54" s="22">
        <f t="shared" si="50"/>
        <v>0</v>
      </c>
      <c r="BF54" s="22">
        <f t="shared" si="50"/>
        <v>0</v>
      </c>
      <c r="BG54" s="22">
        <f t="shared" si="50"/>
        <v>0</v>
      </c>
      <c r="BH54" s="22">
        <f t="shared" si="50"/>
        <v>0</v>
      </c>
      <c r="BI54" s="22">
        <f t="shared" si="50"/>
        <v>0</v>
      </c>
      <c r="BJ54" s="22">
        <f t="shared" si="50"/>
        <v>0</v>
      </c>
      <c r="BK54" s="22">
        <f t="shared" si="50"/>
        <v>0</v>
      </c>
      <c r="BL54" s="22">
        <f t="shared" si="50"/>
        <v>0</v>
      </c>
      <c r="BM54" s="22">
        <f t="shared" si="50"/>
        <v>0</v>
      </c>
      <c r="BN54" s="22">
        <f t="shared" si="50"/>
        <v>0</v>
      </c>
      <c r="BO54" s="22">
        <f t="shared" si="50"/>
        <v>0</v>
      </c>
      <c r="BP54" s="22">
        <f t="shared" si="50"/>
        <v>0</v>
      </c>
      <c r="BQ54" s="22">
        <f t="shared" si="51"/>
        <v>0</v>
      </c>
      <c r="BR54" s="22">
        <f t="shared" si="51"/>
        <v>0</v>
      </c>
      <c r="BS54" s="22">
        <f t="shared" si="51"/>
        <v>7000000</v>
      </c>
      <c r="BT54" s="23">
        <f t="shared" si="7"/>
        <v>0</v>
      </c>
      <c r="BU54" s="22">
        <f t="shared" si="52"/>
        <v>0</v>
      </c>
      <c r="BV54" s="22"/>
      <c r="BW54" s="22"/>
      <c r="BX54" s="22"/>
      <c r="BY54" s="22"/>
      <c r="BZ54" s="22"/>
      <c r="CA54" s="22"/>
      <c r="CB54" s="22"/>
      <c r="CC54" s="22"/>
      <c r="CD54" s="22"/>
      <c r="CE54" s="22"/>
      <c r="CF54" s="22"/>
      <c r="CG54" s="22"/>
      <c r="CH54" s="22"/>
      <c r="CI54" s="22"/>
      <c r="CJ54" s="22"/>
      <c r="CK54" s="22"/>
      <c r="CL54" s="22"/>
      <c r="CM54" s="22"/>
      <c r="CN54" s="22"/>
      <c r="CO54" s="22"/>
      <c r="CP54" s="23">
        <f t="shared" si="53"/>
        <v>1</v>
      </c>
      <c r="CQ54" s="22">
        <f t="shared" si="54"/>
        <v>7000000</v>
      </c>
      <c r="CR54" s="22">
        <f t="shared" ref="CR54:DG72" si="58">H54-BV54</f>
        <v>0</v>
      </c>
      <c r="CS54" s="22">
        <f t="shared" si="55"/>
        <v>0</v>
      </c>
      <c r="CT54" s="22">
        <f t="shared" si="55"/>
        <v>0</v>
      </c>
      <c r="CU54" s="22">
        <f t="shared" si="55"/>
        <v>0</v>
      </c>
      <c r="CV54" s="22">
        <f t="shared" si="55"/>
        <v>0</v>
      </c>
      <c r="CW54" s="22">
        <f t="shared" si="55"/>
        <v>0</v>
      </c>
      <c r="CX54" s="22">
        <f t="shared" si="55"/>
        <v>0</v>
      </c>
      <c r="CY54" s="22">
        <f t="shared" si="55"/>
        <v>0</v>
      </c>
      <c r="CZ54" s="22">
        <f t="shared" si="55"/>
        <v>0</v>
      </c>
      <c r="DA54" s="22">
        <f t="shared" si="55"/>
        <v>0</v>
      </c>
      <c r="DB54" s="22">
        <f t="shared" si="55"/>
        <v>0</v>
      </c>
      <c r="DC54" s="22">
        <f t="shared" si="55"/>
        <v>0</v>
      </c>
      <c r="DD54" s="22">
        <f t="shared" si="55"/>
        <v>0</v>
      </c>
      <c r="DE54" s="22">
        <f t="shared" si="55"/>
        <v>0</v>
      </c>
      <c r="DF54" s="22">
        <f t="shared" si="55"/>
        <v>0</v>
      </c>
      <c r="DG54" s="22">
        <f t="shared" si="55"/>
        <v>0</v>
      </c>
      <c r="DH54" s="22">
        <f t="shared" si="55"/>
        <v>0</v>
      </c>
      <c r="DI54" s="22">
        <f t="shared" si="56"/>
        <v>0</v>
      </c>
      <c r="DJ54" s="22">
        <f t="shared" si="56"/>
        <v>0</v>
      </c>
      <c r="DK54" s="22">
        <f t="shared" si="56"/>
        <v>7000000</v>
      </c>
      <c r="DM54" s="26">
        <f t="shared" si="27"/>
        <v>7000000</v>
      </c>
      <c r="DN54" s="26">
        <f t="shared" si="28"/>
        <v>7000000</v>
      </c>
      <c r="DO54" s="26">
        <f t="shared" si="29"/>
        <v>7000000</v>
      </c>
    </row>
    <row r="55" spans="1:119" ht="47.25" customHeight="1" x14ac:dyDescent="0.25">
      <c r="A55" s="194"/>
      <c r="B55" s="174"/>
      <c r="C55" s="30" t="s">
        <v>184</v>
      </c>
      <c r="D55" s="19" t="s">
        <v>185</v>
      </c>
      <c r="E55" s="20">
        <v>520</v>
      </c>
      <c r="F55" s="21" t="s">
        <v>186</v>
      </c>
      <c r="G55" s="22">
        <f t="shared" si="48"/>
        <v>2000000</v>
      </c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>
        <v>2000000</v>
      </c>
      <c r="AB55" s="23">
        <f t="shared" si="1"/>
        <v>0</v>
      </c>
      <c r="AC55" s="22">
        <f t="shared" ref="AC55:AC72" si="59">SUM(AD55:AW55)</f>
        <v>0</v>
      </c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22"/>
      <c r="AS55" s="22"/>
      <c r="AT55" s="22"/>
      <c r="AU55" s="22"/>
      <c r="AV55" s="22"/>
      <c r="AW55" s="22"/>
      <c r="AX55" s="23">
        <f t="shared" si="3"/>
        <v>1</v>
      </c>
      <c r="AY55" s="22">
        <f t="shared" si="49"/>
        <v>2000000</v>
      </c>
      <c r="AZ55" s="22">
        <f t="shared" si="57"/>
        <v>0</v>
      </c>
      <c r="BA55" s="22">
        <f t="shared" si="50"/>
        <v>0</v>
      </c>
      <c r="BB55" s="22">
        <f t="shared" si="50"/>
        <v>0</v>
      </c>
      <c r="BC55" s="22">
        <f t="shared" si="50"/>
        <v>0</v>
      </c>
      <c r="BD55" s="22">
        <f t="shared" si="50"/>
        <v>0</v>
      </c>
      <c r="BE55" s="22">
        <f t="shared" si="50"/>
        <v>0</v>
      </c>
      <c r="BF55" s="22">
        <f t="shared" si="50"/>
        <v>0</v>
      </c>
      <c r="BG55" s="22">
        <f t="shared" si="50"/>
        <v>0</v>
      </c>
      <c r="BH55" s="22">
        <f t="shared" si="50"/>
        <v>0</v>
      </c>
      <c r="BI55" s="22">
        <f t="shared" si="50"/>
        <v>0</v>
      </c>
      <c r="BJ55" s="22">
        <f t="shared" si="50"/>
        <v>0</v>
      </c>
      <c r="BK55" s="22">
        <f t="shared" si="50"/>
        <v>0</v>
      </c>
      <c r="BL55" s="22">
        <f t="shared" si="50"/>
        <v>0</v>
      </c>
      <c r="BM55" s="22">
        <f t="shared" si="50"/>
        <v>0</v>
      </c>
      <c r="BN55" s="22">
        <f t="shared" si="50"/>
        <v>0</v>
      </c>
      <c r="BO55" s="22">
        <f t="shared" si="50"/>
        <v>0</v>
      </c>
      <c r="BP55" s="22">
        <f t="shared" si="50"/>
        <v>0</v>
      </c>
      <c r="BQ55" s="22">
        <f t="shared" si="51"/>
        <v>0</v>
      </c>
      <c r="BR55" s="22">
        <f t="shared" si="51"/>
        <v>0</v>
      </c>
      <c r="BS55" s="22">
        <f t="shared" si="51"/>
        <v>2000000</v>
      </c>
      <c r="BT55" s="23">
        <f t="shared" si="7"/>
        <v>0</v>
      </c>
      <c r="BU55" s="22">
        <f t="shared" si="52"/>
        <v>0</v>
      </c>
      <c r="BV55" s="22"/>
      <c r="BW55" s="22"/>
      <c r="BX55" s="22"/>
      <c r="BY55" s="22"/>
      <c r="BZ55" s="22"/>
      <c r="CA55" s="22"/>
      <c r="CB55" s="22"/>
      <c r="CC55" s="22"/>
      <c r="CD55" s="22"/>
      <c r="CE55" s="22"/>
      <c r="CF55" s="22"/>
      <c r="CG55" s="22"/>
      <c r="CH55" s="22"/>
      <c r="CI55" s="22"/>
      <c r="CJ55" s="22"/>
      <c r="CK55" s="22"/>
      <c r="CL55" s="22"/>
      <c r="CM55" s="22"/>
      <c r="CN55" s="22"/>
      <c r="CO55" s="22"/>
      <c r="CP55" s="23">
        <f t="shared" si="53"/>
        <v>1</v>
      </c>
      <c r="CQ55" s="22">
        <f t="shared" si="54"/>
        <v>2000000</v>
      </c>
      <c r="CR55" s="22">
        <f t="shared" si="58"/>
        <v>0</v>
      </c>
      <c r="CS55" s="22">
        <f t="shared" si="55"/>
        <v>0</v>
      </c>
      <c r="CT55" s="22">
        <f t="shared" si="55"/>
        <v>0</v>
      </c>
      <c r="CU55" s="22">
        <f t="shared" si="55"/>
        <v>0</v>
      </c>
      <c r="CV55" s="22">
        <f t="shared" si="55"/>
        <v>0</v>
      </c>
      <c r="CW55" s="22">
        <f t="shared" si="55"/>
        <v>0</v>
      </c>
      <c r="CX55" s="22">
        <f t="shared" si="55"/>
        <v>0</v>
      </c>
      <c r="CY55" s="22">
        <f t="shared" si="55"/>
        <v>0</v>
      </c>
      <c r="CZ55" s="22">
        <f t="shared" si="55"/>
        <v>0</v>
      </c>
      <c r="DA55" s="22">
        <f t="shared" si="55"/>
        <v>0</v>
      </c>
      <c r="DB55" s="22">
        <f t="shared" si="55"/>
        <v>0</v>
      </c>
      <c r="DC55" s="22">
        <f t="shared" si="55"/>
        <v>0</v>
      </c>
      <c r="DD55" s="22">
        <f t="shared" si="55"/>
        <v>0</v>
      </c>
      <c r="DE55" s="22">
        <f t="shared" si="55"/>
        <v>0</v>
      </c>
      <c r="DF55" s="22">
        <f t="shared" si="55"/>
        <v>0</v>
      </c>
      <c r="DG55" s="22">
        <f t="shared" si="55"/>
        <v>0</v>
      </c>
      <c r="DH55" s="22">
        <f t="shared" si="55"/>
        <v>0</v>
      </c>
      <c r="DI55" s="22">
        <f t="shared" si="56"/>
        <v>0</v>
      </c>
      <c r="DJ55" s="22">
        <f t="shared" si="56"/>
        <v>0</v>
      </c>
      <c r="DK55" s="22">
        <f t="shared" si="56"/>
        <v>2000000</v>
      </c>
      <c r="DM55" s="26">
        <f t="shared" si="27"/>
        <v>2000000</v>
      </c>
      <c r="DN55" s="26">
        <f t="shared" si="28"/>
        <v>2000000</v>
      </c>
      <c r="DO55" s="26">
        <f t="shared" si="29"/>
        <v>2000000</v>
      </c>
    </row>
    <row r="56" spans="1:119" ht="34.5" customHeight="1" x14ac:dyDescent="0.25">
      <c r="A56" s="194"/>
      <c r="B56" s="61" t="s">
        <v>187</v>
      </c>
      <c r="C56" s="30" t="s">
        <v>188</v>
      </c>
      <c r="D56" s="19" t="s">
        <v>189</v>
      </c>
      <c r="E56" s="20">
        <v>520</v>
      </c>
      <c r="F56" s="21" t="s">
        <v>190</v>
      </c>
      <c r="G56" s="22">
        <f t="shared" si="48"/>
        <v>34826876</v>
      </c>
      <c r="H56" s="22"/>
      <c r="I56" s="22">
        <v>20000000</v>
      </c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>
        <v>10000000</v>
      </c>
      <c r="W56" s="22"/>
      <c r="X56" s="22"/>
      <c r="Y56" s="22"/>
      <c r="Z56" s="22"/>
      <c r="AA56" s="22">
        <v>4826876</v>
      </c>
      <c r="AB56" s="23">
        <f t="shared" si="1"/>
        <v>0.58779053280575611</v>
      </c>
      <c r="AC56" s="22">
        <f t="shared" si="59"/>
        <v>20470908</v>
      </c>
      <c r="AD56" s="22"/>
      <c r="AE56" s="22">
        <f>+'[1]ENERO 2017'!$K$717</f>
        <v>19787068</v>
      </c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22"/>
      <c r="AR56" s="22">
        <f>+'[2]FEBRERO 2017'!$X$917</f>
        <v>683840</v>
      </c>
      <c r="AS56" s="22"/>
      <c r="AT56" s="22"/>
      <c r="AU56" s="22"/>
      <c r="AV56" s="22"/>
      <c r="AW56" s="22"/>
      <c r="AX56" s="23">
        <f t="shared" si="3"/>
        <v>0.41220946719424389</v>
      </c>
      <c r="AY56" s="22">
        <f t="shared" si="49"/>
        <v>14355968</v>
      </c>
      <c r="AZ56" s="22">
        <f t="shared" si="57"/>
        <v>0</v>
      </c>
      <c r="BA56" s="22">
        <f t="shared" si="50"/>
        <v>212932</v>
      </c>
      <c r="BB56" s="22">
        <f t="shared" si="50"/>
        <v>0</v>
      </c>
      <c r="BC56" s="22">
        <f t="shared" si="50"/>
        <v>0</v>
      </c>
      <c r="BD56" s="22">
        <f t="shared" si="50"/>
        <v>0</v>
      </c>
      <c r="BE56" s="22">
        <f t="shared" si="50"/>
        <v>0</v>
      </c>
      <c r="BF56" s="22">
        <f t="shared" si="50"/>
        <v>0</v>
      </c>
      <c r="BG56" s="22">
        <f t="shared" si="50"/>
        <v>0</v>
      </c>
      <c r="BH56" s="22">
        <f t="shared" si="50"/>
        <v>0</v>
      </c>
      <c r="BI56" s="22">
        <f t="shared" si="50"/>
        <v>0</v>
      </c>
      <c r="BJ56" s="22">
        <f t="shared" si="50"/>
        <v>0</v>
      </c>
      <c r="BK56" s="22">
        <f t="shared" si="50"/>
        <v>0</v>
      </c>
      <c r="BL56" s="22">
        <f t="shared" si="50"/>
        <v>0</v>
      </c>
      <c r="BM56" s="22">
        <f t="shared" si="50"/>
        <v>0</v>
      </c>
      <c r="BN56" s="22">
        <f t="shared" si="50"/>
        <v>9316160</v>
      </c>
      <c r="BO56" s="22">
        <f t="shared" si="50"/>
        <v>0</v>
      </c>
      <c r="BP56" s="22">
        <f t="shared" si="50"/>
        <v>0</v>
      </c>
      <c r="BQ56" s="22">
        <f t="shared" si="51"/>
        <v>0</v>
      </c>
      <c r="BR56" s="22">
        <f t="shared" si="51"/>
        <v>0</v>
      </c>
      <c r="BS56" s="22">
        <f t="shared" si="51"/>
        <v>4826876</v>
      </c>
      <c r="BT56" s="23">
        <f t="shared" si="7"/>
        <v>0.58453632189117388</v>
      </c>
      <c r="BU56" s="22">
        <f t="shared" si="52"/>
        <v>20357574</v>
      </c>
      <c r="BV56" s="22"/>
      <c r="BW56" s="22">
        <f>+'[2]FEBRERO 2017'!$H$918+'[2]FEBRERO 2017'!$H$921</f>
        <v>19673734</v>
      </c>
      <c r="BX56" s="22"/>
      <c r="BY56" s="22"/>
      <c r="BZ56" s="22"/>
      <c r="CA56" s="22"/>
      <c r="CB56" s="22"/>
      <c r="CC56" s="22"/>
      <c r="CD56" s="22"/>
      <c r="CE56" s="22"/>
      <c r="CF56" s="22"/>
      <c r="CG56" s="22"/>
      <c r="CH56" s="22"/>
      <c r="CI56" s="22"/>
      <c r="CJ56" s="22"/>
      <c r="CK56" s="22"/>
      <c r="CL56" s="22"/>
      <c r="CM56" s="22"/>
      <c r="CN56" s="22"/>
      <c r="CO56" s="22">
        <f>+'[2]FEBRERO 2017'!$H$915-BW56</f>
        <v>683840</v>
      </c>
      <c r="CP56" s="23">
        <f t="shared" si="53"/>
        <v>0.41546367810882612</v>
      </c>
      <c r="CQ56" s="22">
        <f t="shared" si="54"/>
        <v>14469302</v>
      </c>
      <c r="CR56" s="22">
        <f t="shared" si="58"/>
        <v>0</v>
      </c>
      <c r="CS56" s="22">
        <f t="shared" si="55"/>
        <v>326266</v>
      </c>
      <c r="CT56" s="22">
        <f t="shared" si="55"/>
        <v>0</v>
      </c>
      <c r="CU56" s="22">
        <f t="shared" si="55"/>
        <v>0</v>
      </c>
      <c r="CV56" s="22">
        <f t="shared" si="55"/>
        <v>0</v>
      </c>
      <c r="CW56" s="22">
        <f t="shared" si="55"/>
        <v>0</v>
      </c>
      <c r="CX56" s="22">
        <f t="shared" si="55"/>
        <v>0</v>
      </c>
      <c r="CY56" s="22">
        <f t="shared" si="55"/>
        <v>0</v>
      </c>
      <c r="CZ56" s="22">
        <f t="shared" si="55"/>
        <v>0</v>
      </c>
      <c r="DA56" s="22">
        <f t="shared" si="55"/>
        <v>0</v>
      </c>
      <c r="DB56" s="22">
        <f t="shared" si="55"/>
        <v>0</v>
      </c>
      <c r="DC56" s="22">
        <f t="shared" si="55"/>
        <v>0</v>
      </c>
      <c r="DD56" s="22">
        <f t="shared" si="55"/>
        <v>0</v>
      </c>
      <c r="DE56" s="22">
        <f t="shared" si="55"/>
        <v>0</v>
      </c>
      <c r="DF56" s="22">
        <f t="shared" si="55"/>
        <v>10000000</v>
      </c>
      <c r="DG56" s="22">
        <f t="shared" si="55"/>
        <v>0</v>
      </c>
      <c r="DH56" s="22">
        <f t="shared" si="55"/>
        <v>0</v>
      </c>
      <c r="DI56" s="22">
        <f t="shared" si="56"/>
        <v>0</v>
      </c>
      <c r="DJ56" s="22">
        <f t="shared" si="56"/>
        <v>0</v>
      </c>
      <c r="DK56" s="22">
        <f t="shared" si="56"/>
        <v>4143036</v>
      </c>
      <c r="DM56" s="26">
        <f t="shared" si="27"/>
        <v>34826876</v>
      </c>
      <c r="DN56" s="26">
        <f t="shared" si="28"/>
        <v>34826876</v>
      </c>
      <c r="DO56" s="26">
        <f t="shared" si="29"/>
        <v>34826876</v>
      </c>
    </row>
    <row r="57" spans="1:119" ht="36.75" customHeight="1" x14ac:dyDescent="0.25">
      <c r="A57" s="194"/>
      <c r="B57" s="172" t="s">
        <v>191</v>
      </c>
      <c r="C57" s="30" t="s">
        <v>192</v>
      </c>
      <c r="D57" s="19" t="s">
        <v>193</v>
      </c>
      <c r="E57" s="20">
        <v>520</v>
      </c>
      <c r="F57" s="21" t="s">
        <v>101</v>
      </c>
      <c r="G57" s="22">
        <f t="shared" si="48"/>
        <v>130000000</v>
      </c>
      <c r="H57" s="31"/>
      <c r="I57" s="31"/>
      <c r="J57" s="31"/>
      <c r="K57" s="31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>
        <v>130000000</v>
      </c>
      <c r="W57" s="22"/>
      <c r="X57" s="22"/>
      <c r="Y57" s="22"/>
      <c r="Z57" s="22"/>
      <c r="AA57" s="22"/>
      <c r="AB57" s="23">
        <f t="shared" si="1"/>
        <v>0.23076923076923078</v>
      </c>
      <c r="AC57" s="22">
        <f t="shared" si="59"/>
        <v>30000000</v>
      </c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22"/>
      <c r="AR57" s="22">
        <f>+'[2]FEBRERO 2017'!$X$936</f>
        <v>30000000</v>
      </c>
      <c r="AS57" s="22"/>
      <c r="AT57" s="22"/>
      <c r="AU57" s="22"/>
      <c r="AV57" s="22"/>
      <c r="AW57" s="22"/>
      <c r="AX57" s="23">
        <f t="shared" si="3"/>
        <v>0.76923076923076916</v>
      </c>
      <c r="AY57" s="22">
        <f t="shared" si="49"/>
        <v>100000000</v>
      </c>
      <c r="AZ57" s="22">
        <f t="shared" si="57"/>
        <v>0</v>
      </c>
      <c r="BA57" s="22">
        <f t="shared" si="50"/>
        <v>0</v>
      </c>
      <c r="BB57" s="22">
        <f t="shared" si="50"/>
        <v>0</v>
      </c>
      <c r="BC57" s="22">
        <f t="shared" si="50"/>
        <v>0</v>
      </c>
      <c r="BD57" s="22">
        <f t="shared" si="50"/>
        <v>0</v>
      </c>
      <c r="BE57" s="22">
        <f t="shared" si="50"/>
        <v>0</v>
      </c>
      <c r="BF57" s="22">
        <f t="shared" si="50"/>
        <v>0</v>
      </c>
      <c r="BG57" s="22">
        <f t="shared" si="50"/>
        <v>0</v>
      </c>
      <c r="BH57" s="22">
        <f t="shared" si="50"/>
        <v>0</v>
      </c>
      <c r="BI57" s="22">
        <f t="shared" si="50"/>
        <v>0</v>
      </c>
      <c r="BJ57" s="22">
        <f t="shared" si="50"/>
        <v>0</v>
      </c>
      <c r="BK57" s="22">
        <f t="shared" si="50"/>
        <v>0</v>
      </c>
      <c r="BL57" s="22">
        <f t="shared" si="50"/>
        <v>0</v>
      </c>
      <c r="BM57" s="22">
        <f t="shared" si="50"/>
        <v>0</v>
      </c>
      <c r="BN57" s="22">
        <f t="shared" si="50"/>
        <v>100000000</v>
      </c>
      <c r="BO57" s="22">
        <f t="shared" si="50"/>
        <v>0</v>
      </c>
      <c r="BP57" s="22">
        <f t="shared" si="50"/>
        <v>0</v>
      </c>
      <c r="BQ57" s="22">
        <f t="shared" si="51"/>
        <v>0</v>
      </c>
      <c r="BR57" s="22">
        <f t="shared" si="51"/>
        <v>0</v>
      </c>
      <c r="BS57" s="22">
        <f t="shared" si="51"/>
        <v>0</v>
      </c>
      <c r="BT57" s="23">
        <f t="shared" si="7"/>
        <v>0</v>
      </c>
      <c r="BU57" s="22">
        <f t="shared" si="52"/>
        <v>0</v>
      </c>
      <c r="BV57" s="22"/>
      <c r="BW57" s="22"/>
      <c r="BX57" s="22"/>
      <c r="BY57" s="22"/>
      <c r="BZ57" s="22"/>
      <c r="CA57" s="22"/>
      <c r="CB57" s="22"/>
      <c r="CC57" s="22"/>
      <c r="CD57" s="22"/>
      <c r="CE57" s="22"/>
      <c r="CF57" s="22"/>
      <c r="CG57" s="22"/>
      <c r="CH57" s="22"/>
      <c r="CI57" s="22"/>
      <c r="CJ57" s="22"/>
      <c r="CK57" s="22"/>
      <c r="CL57" s="22"/>
      <c r="CM57" s="22"/>
      <c r="CN57" s="22"/>
      <c r="CO57" s="22"/>
      <c r="CP57" s="23">
        <f t="shared" si="53"/>
        <v>1</v>
      </c>
      <c r="CQ57" s="22">
        <f t="shared" si="54"/>
        <v>130000000</v>
      </c>
      <c r="CR57" s="22">
        <f t="shared" si="58"/>
        <v>0</v>
      </c>
      <c r="CS57" s="22">
        <f t="shared" si="55"/>
        <v>0</v>
      </c>
      <c r="CT57" s="22">
        <f t="shared" si="55"/>
        <v>0</v>
      </c>
      <c r="CU57" s="22">
        <f t="shared" si="55"/>
        <v>0</v>
      </c>
      <c r="CV57" s="22">
        <f t="shared" si="55"/>
        <v>0</v>
      </c>
      <c r="CW57" s="22">
        <f t="shared" si="55"/>
        <v>0</v>
      </c>
      <c r="CX57" s="22">
        <f t="shared" si="55"/>
        <v>0</v>
      </c>
      <c r="CY57" s="22">
        <f t="shared" si="55"/>
        <v>0</v>
      </c>
      <c r="CZ57" s="22">
        <f t="shared" si="55"/>
        <v>0</v>
      </c>
      <c r="DA57" s="22">
        <f t="shared" si="55"/>
        <v>0</v>
      </c>
      <c r="DB57" s="22">
        <f t="shared" si="55"/>
        <v>0</v>
      </c>
      <c r="DC57" s="22">
        <f t="shared" si="55"/>
        <v>0</v>
      </c>
      <c r="DD57" s="22">
        <f t="shared" si="55"/>
        <v>0</v>
      </c>
      <c r="DE57" s="22">
        <f t="shared" si="55"/>
        <v>0</v>
      </c>
      <c r="DF57" s="22">
        <f t="shared" si="55"/>
        <v>130000000</v>
      </c>
      <c r="DG57" s="22">
        <f t="shared" si="55"/>
        <v>0</v>
      </c>
      <c r="DH57" s="22">
        <f t="shared" si="55"/>
        <v>0</v>
      </c>
      <c r="DI57" s="22">
        <f t="shared" si="56"/>
        <v>0</v>
      </c>
      <c r="DJ57" s="22">
        <f t="shared" si="56"/>
        <v>0</v>
      </c>
      <c r="DK57" s="22">
        <f t="shared" si="56"/>
        <v>0</v>
      </c>
      <c r="DM57" s="26">
        <f t="shared" si="27"/>
        <v>130000000</v>
      </c>
      <c r="DN57" s="26">
        <f t="shared" si="28"/>
        <v>130000000</v>
      </c>
      <c r="DO57" s="26">
        <f t="shared" si="29"/>
        <v>130000000</v>
      </c>
    </row>
    <row r="58" spans="1:119" ht="33.75" customHeight="1" x14ac:dyDescent="0.25">
      <c r="A58" s="194"/>
      <c r="B58" s="173"/>
      <c r="C58" s="30" t="s">
        <v>194</v>
      </c>
      <c r="D58" s="19" t="s">
        <v>195</v>
      </c>
      <c r="E58" s="20">
        <v>520</v>
      </c>
      <c r="F58" s="21" t="s">
        <v>101</v>
      </c>
      <c r="G58" s="22">
        <f t="shared" si="48"/>
        <v>1018432040</v>
      </c>
      <c r="H58" s="45"/>
      <c r="I58" s="31"/>
      <c r="J58" s="31"/>
      <c r="K58" s="31"/>
      <c r="L58" s="22"/>
      <c r="M58" s="22"/>
      <c r="N58" s="22"/>
      <c r="O58" s="22"/>
      <c r="P58" s="22"/>
      <c r="Q58" s="22"/>
      <c r="R58" s="22"/>
      <c r="S58" s="22">
        <f>1000000000+18432040</f>
        <v>1018432040</v>
      </c>
      <c r="T58" s="22"/>
      <c r="U58" s="22"/>
      <c r="V58" s="22"/>
      <c r="W58" s="22"/>
      <c r="X58" s="22"/>
      <c r="Y58" s="22"/>
      <c r="Z58" s="22"/>
      <c r="AA58" s="22"/>
      <c r="AB58" s="23">
        <f t="shared" si="1"/>
        <v>0</v>
      </c>
      <c r="AC58" s="22">
        <f t="shared" si="59"/>
        <v>0</v>
      </c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22"/>
      <c r="AU58" s="22"/>
      <c r="AV58" s="22"/>
      <c r="AW58" s="22"/>
      <c r="AX58" s="23">
        <f t="shared" si="3"/>
        <v>1</v>
      </c>
      <c r="AY58" s="22">
        <f t="shared" si="49"/>
        <v>1018432040</v>
      </c>
      <c r="AZ58" s="22">
        <f t="shared" si="57"/>
        <v>0</v>
      </c>
      <c r="BA58" s="22">
        <f t="shared" si="50"/>
        <v>0</v>
      </c>
      <c r="BB58" s="22">
        <f t="shared" si="50"/>
        <v>0</v>
      </c>
      <c r="BC58" s="22">
        <f t="shared" si="50"/>
        <v>0</v>
      </c>
      <c r="BD58" s="22">
        <f t="shared" si="50"/>
        <v>0</v>
      </c>
      <c r="BE58" s="22">
        <f t="shared" si="50"/>
        <v>0</v>
      </c>
      <c r="BF58" s="22">
        <f t="shared" si="50"/>
        <v>0</v>
      </c>
      <c r="BG58" s="22">
        <f t="shared" si="50"/>
        <v>0</v>
      </c>
      <c r="BH58" s="22">
        <f t="shared" si="50"/>
        <v>0</v>
      </c>
      <c r="BI58" s="22">
        <f t="shared" si="50"/>
        <v>0</v>
      </c>
      <c r="BJ58" s="22">
        <f t="shared" si="50"/>
        <v>0</v>
      </c>
      <c r="BK58" s="22">
        <f t="shared" si="50"/>
        <v>1018432040</v>
      </c>
      <c r="BL58" s="22">
        <f t="shared" si="50"/>
        <v>0</v>
      </c>
      <c r="BM58" s="22">
        <f t="shared" si="50"/>
        <v>0</v>
      </c>
      <c r="BN58" s="22">
        <f t="shared" si="50"/>
        <v>0</v>
      </c>
      <c r="BO58" s="22">
        <f t="shared" si="50"/>
        <v>0</v>
      </c>
      <c r="BP58" s="22">
        <f t="shared" si="50"/>
        <v>0</v>
      </c>
      <c r="BQ58" s="22">
        <f t="shared" si="51"/>
        <v>0</v>
      </c>
      <c r="BR58" s="22">
        <f t="shared" si="51"/>
        <v>0</v>
      </c>
      <c r="BS58" s="22">
        <f t="shared" si="51"/>
        <v>0</v>
      </c>
      <c r="BT58" s="23">
        <f t="shared" si="7"/>
        <v>0</v>
      </c>
      <c r="BU58" s="22">
        <f t="shared" si="52"/>
        <v>0</v>
      </c>
      <c r="BV58" s="22"/>
      <c r="BW58" s="22"/>
      <c r="BX58" s="22"/>
      <c r="BY58" s="22"/>
      <c r="BZ58" s="22"/>
      <c r="CA58" s="22"/>
      <c r="CB58" s="22"/>
      <c r="CC58" s="22"/>
      <c r="CD58" s="22"/>
      <c r="CE58" s="22"/>
      <c r="CF58" s="22"/>
      <c r="CG58" s="22"/>
      <c r="CH58" s="22"/>
      <c r="CI58" s="22"/>
      <c r="CJ58" s="22"/>
      <c r="CK58" s="22"/>
      <c r="CL58" s="22"/>
      <c r="CM58" s="22"/>
      <c r="CN58" s="22"/>
      <c r="CO58" s="22"/>
      <c r="CP58" s="23">
        <f t="shared" si="53"/>
        <v>1</v>
      </c>
      <c r="CQ58" s="22">
        <f t="shared" si="54"/>
        <v>1018432040</v>
      </c>
      <c r="CR58" s="22">
        <f t="shared" si="58"/>
        <v>0</v>
      </c>
      <c r="CS58" s="22">
        <f t="shared" si="55"/>
        <v>0</v>
      </c>
      <c r="CT58" s="22">
        <f t="shared" si="55"/>
        <v>0</v>
      </c>
      <c r="CU58" s="22">
        <f t="shared" si="55"/>
        <v>0</v>
      </c>
      <c r="CV58" s="22">
        <f t="shared" si="55"/>
        <v>0</v>
      </c>
      <c r="CW58" s="22">
        <f t="shared" si="55"/>
        <v>0</v>
      </c>
      <c r="CX58" s="22">
        <f t="shared" si="55"/>
        <v>0</v>
      </c>
      <c r="CY58" s="22">
        <f t="shared" si="55"/>
        <v>0</v>
      </c>
      <c r="CZ58" s="22">
        <f t="shared" si="55"/>
        <v>0</v>
      </c>
      <c r="DA58" s="22">
        <f t="shared" si="55"/>
        <v>0</v>
      </c>
      <c r="DB58" s="22">
        <f t="shared" si="55"/>
        <v>0</v>
      </c>
      <c r="DC58" s="22">
        <f t="shared" si="55"/>
        <v>1018432040</v>
      </c>
      <c r="DD58" s="22">
        <f t="shared" si="55"/>
        <v>0</v>
      </c>
      <c r="DE58" s="22">
        <f t="shared" si="55"/>
        <v>0</v>
      </c>
      <c r="DF58" s="22">
        <f t="shared" si="55"/>
        <v>0</v>
      </c>
      <c r="DG58" s="22">
        <f t="shared" si="55"/>
        <v>0</v>
      </c>
      <c r="DH58" s="22">
        <f t="shared" si="55"/>
        <v>0</v>
      </c>
      <c r="DI58" s="22">
        <f t="shared" si="56"/>
        <v>0</v>
      </c>
      <c r="DJ58" s="22">
        <f t="shared" si="56"/>
        <v>0</v>
      </c>
      <c r="DK58" s="22">
        <f t="shared" si="56"/>
        <v>0</v>
      </c>
      <c r="DM58" s="26">
        <f t="shared" si="27"/>
        <v>1018432040</v>
      </c>
      <c r="DN58" s="26">
        <f t="shared" si="28"/>
        <v>1018432040</v>
      </c>
      <c r="DO58" s="26">
        <f t="shared" si="29"/>
        <v>1018432040</v>
      </c>
    </row>
    <row r="59" spans="1:119" ht="30.75" customHeight="1" x14ac:dyDescent="0.25">
      <c r="A59" s="194"/>
      <c r="B59" s="173"/>
      <c r="C59" s="30" t="s">
        <v>196</v>
      </c>
      <c r="D59" s="19" t="s">
        <v>197</v>
      </c>
      <c r="E59" s="20">
        <v>520</v>
      </c>
      <c r="F59" s="21" t="s">
        <v>198</v>
      </c>
      <c r="G59" s="22">
        <f t="shared" si="48"/>
        <v>94000000</v>
      </c>
      <c r="H59" s="31"/>
      <c r="I59" s="31"/>
      <c r="J59" s="31"/>
      <c r="K59" s="31"/>
      <c r="L59" s="31"/>
      <c r="M59" s="22"/>
      <c r="N59" s="22"/>
      <c r="O59" s="22"/>
      <c r="P59" s="22"/>
      <c r="Q59" s="22"/>
      <c r="R59" s="22"/>
      <c r="S59" s="22"/>
      <c r="T59" s="22"/>
      <c r="U59" s="22"/>
      <c r="V59" s="22">
        <v>50000000</v>
      </c>
      <c r="W59" s="22"/>
      <c r="X59" s="22"/>
      <c r="Y59" s="22"/>
      <c r="Z59" s="22"/>
      <c r="AA59" s="22">
        <v>44000000</v>
      </c>
      <c r="AB59" s="23">
        <f t="shared" si="1"/>
        <v>0.11398818085106383</v>
      </c>
      <c r="AC59" s="22">
        <f t="shared" si="59"/>
        <v>10714889</v>
      </c>
      <c r="AD59" s="22"/>
      <c r="AE59" s="22"/>
      <c r="AF59" s="22"/>
      <c r="AG59" s="22"/>
      <c r="AH59" s="22"/>
      <c r="AI59" s="22"/>
      <c r="AJ59" s="22"/>
      <c r="AK59" s="22"/>
      <c r="AL59" s="22"/>
      <c r="AM59" s="22"/>
      <c r="AN59" s="22"/>
      <c r="AO59" s="22"/>
      <c r="AP59" s="22"/>
      <c r="AQ59" s="22"/>
      <c r="AR59" s="22">
        <f>+'[2]FEBRERO 2017'!$X$951</f>
        <v>8639000</v>
      </c>
      <c r="AS59" s="22"/>
      <c r="AT59" s="22"/>
      <c r="AU59" s="22"/>
      <c r="AV59" s="22"/>
      <c r="AW59" s="22">
        <f>+'[2]FEBRERO 2017'!$AC$951</f>
        <v>2075889</v>
      </c>
      <c r="AX59" s="23">
        <f t="shared" si="3"/>
        <v>0.88601181914893612</v>
      </c>
      <c r="AY59" s="22">
        <f t="shared" si="49"/>
        <v>83285111</v>
      </c>
      <c r="AZ59" s="22">
        <f t="shared" si="57"/>
        <v>0</v>
      </c>
      <c r="BA59" s="22">
        <f t="shared" si="50"/>
        <v>0</v>
      </c>
      <c r="BB59" s="22">
        <f t="shared" si="50"/>
        <v>0</v>
      </c>
      <c r="BC59" s="22">
        <f t="shared" si="50"/>
        <v>0</v>
      </c>
      <c r="BD59" s="22">
        <f t="shared" si="50"/>
        <v>0</v>
      </c>
      <c r="BE59" s="22">
        <f t="shared" si="50"/>
        <v>0</v>
      </c>
      <c r="BF59" s="22">
        <f t="shared" si="50"/>
        <v>0</v>
      </c>
      <c r="BG59" s="22">
        <f t="shared" si="50"/>
        <v>0</v>
      </c>
      <c r="BH59" s="22">
        <f t="shared" si="50"/>
        <v>0</v>
      </c>
      <c r="BI59" s="22">
        <f t="shared" si="50"/>
        <v>0</v>
      </c>
      <c r="BJ59" s="22">
        <f t="shared" si="50"/>
        <v>0</v>
      </c>
      <c r="BK59" s="22">
        <f t="shared" si="50"/>
        <v>0</v>
      </c>
      <c r="BL59" s="22">
        <f t="shared" si="50"/>
        <v>0</v>
      </c>
      <c r="BM59" s="22">
        <f t="shared" si="50"/>
        <v>0</v>
      </c>
      <c r="BN59" s="22">
        <f t="shared" si="50"/>
        <v>41361000</v>
      </c>
      <c r="BO59" s="22">
        <f t="shared" si="50"/>
        <v>0</v>
      </c>
      <c r="BP59" s="22">
        <f t="shared" si="50"/>
        <v>0</v>
      </c>
      <c r="BQ59" s="22">
        <f t="shared" si="51"/>
        <v>0</v>
      </c>
      <c r="BR59" s="22">
        <f t="shared" si="51"/>
        <v>0</v>
      </c>
      <c r="BS59" s="22">
        <f t="shared" si="51"/>
        <v>41924111</v>
      </c>
      <c r="BT59" s="23">
        <f t="shared" si="7"/>
        <v>0.11398818085106383</v>
      </c>
      <c r="BU59" s="22">
        <f t="shared" si="52"/>
        <v>10714889</v>
      </c>
      <c r="BV59" s="22"/>
      <c r="BW59" s="22"/>
      <c r="BX59" s="22"/>
      <c r="BY59" s="22"/>
      <c r="BZ59" s="22"/>
      <c r="CA59" s="22"/>
      <c r="CB59" s="22"/>
      <c r="CC59" s="22"/>
      <c r="CD59" s="22"/>
      <c r="CE59" s="22"/>
      <c r="CF59" s="22"/>
      <c r="CG59" s="22"/>
      <c r="CH59" s="22"/>
      <c r="CI59" s="22"/>
      <c r="CJ59" s="22">
        <f>+'[1]ENERO 2017'!$H$741</f>
        <v>8639000</v>
      </c>
      <c r="CK59" s="22"/>
      <c r="CL59" s="22"/>
      <c r="CM59" s="22"/>
      <c r="CN59" s="22"/>
      <c r="CO59" s="22">
        <f>+'[2]FEBRERO 2017'!$H$954+'[2]FEBRERO 2017'!$H$955</f>
        <v>2075889</v>
      </c>
      <c r="CP59" s="23">
        <f t="shared" si="53"/>
        <v>0.88601181914893612</v>
      </c>
      <c r="CQ59" s="22">
        <f t="shared" si="54"/>
        <v>83285111</v>
      </c>
      <c r="CR59" s="22">
        <f t="shared" si="58"/>
        <v>0</v>
      </c>
      <c r="CS59" s="22">
        <f t="shared" si="55"/>
        <v>0</v>
      </c>
      <c r="CT59" s="22">
        <f t="shared" si="55"/>
        <v>0</v>
      </c>
      <c r="CU59" s="22">
        <f t="shared" si="55"/>
        <v>0</v>
      </c>
      <c r="CV59" s="22">
        <f t="shared" si="55"/>
        <v>0</v>
      </c>
      <c r="CW59" s="22">
        <f t="shared" si="55"/>
        <v>0</v>
      </c>
      <c r="CX59" s="22">
        <f t="shared" si="55"/>
        <v>0</v>
      </c>
      <c r="CY59" s="22">
        <f t="shared" si="55"/>
        <v>0</v>
      </c>
      <c r="CZ59" s="22">
        <f t="shared" si="55"/>
        <v>0</v>
      </c>
      <c r="DA59" s="22">
        <f t="shared" si="55"/>
        <v>0</v>
      </c>
      <c r="DB59" s="22">
        <f t="shared" si="55"/>
        <v>0</v>
      </c>
      <c r="DC59" s="22">
        <f t="shared" si="55"/>
        <v>0</v>
      </c>
      <c r="DD59" s="22">
        <f t="shared" si="55"/>
        <v>0</v>
      </c>
      <c r="DE59" s="22">
        <f t="shared" si="55"/>
        <v>0</v>
      </c>
      <c r="DF59" s="22">
        <f t="shared" si="55"/>
        <v>41361000</v>
      </c>
      <c r="DG59" s="22">
        <f t="shared" si="55"/>
        <v>0</v>
      </c>
      <c r="DH59" s="22">
        <f t="shared" si="55"/>
        <v>0</v>
      </c>
      <c r="DI59" s="22">
        <f t="shared" si="56"/>
        <v>0</v>
      </c>
      <c r="DJ59" s="22">
        <f t="shared" si="56"/>
        <v>0</v>
      </c>
      <c r="DK59" s="22">
        <f t="shared" si="56"/>
        <v>41924111</v>
      </c>
      <c r="DM59" s="26">
        <f t="shared" si="27"/>
        <v>94000000</v>
      </c>
      <c r="DN59" s="26">
        <f t="shared" si="28"/>
        <v>94000000</v>
      </c>
      <c r="DO59" s="26">
        <f t="shared" si="29"/>
        <v>94000000</v>
      </c>
    </row>
    <row r="60" spans="1:119" ht="34.5" customHeight="1" x14ac:dyDescent="0.25">
      <c r="A60" s="194"/>
      <c r="B60" s="173"/>
      <c r="C60" s="30" t="s">
        <v>199</v>
      </c>
      <c r="D60" s="19" t="s">
        <v>200</v>
      </c>
      <c r="E60" s="20">
        <v>520</v>
      </c>
      <c r="F60" s="21" t="s">
        <v>101</v>
      </c>
      <c r="G60" s="22">
        <f t="shared" si="48"/>
        <v>10000000</v>
      </c>
      <c r="H60" s="31"/>
      <c r="I60" s="31"/>
      <c r="J60" s="31"/>
      <c r="K60" s="31"/>
      <c r="L60" s="31"/>
      <c r="M60" s="22"/>
      <c r="N60" s="22"/>
      <c r="O60" s="22"/>
      <c r="P60" s="22"/>
      <c r="Q60" s="22"/>
      <c r="R60" s="22"/>
      <c r="S60" s="22"/>
      <c r="T60" s="22"/>
      <c r="U60" s="22"/>
      <c r="V60" s="22">
        <v>10000000</v>
      </c>
      <c r="W60" s="22"/>
      <c r="X60" s="22"/>
      <c r="Y60" s="22"/>
      <c r="Z60" s="22"/>
      <c r="AA60" s="22"/>
      <c r="AB60" s="23">
        <f t="shared" si="1"/>
        <v>0.8</v>
      </c>
      <c r="AC60" s="22">
        <f t="shared" si="59"/>
        <v>8000000</v>
      </c>
      <c r="AD60" s="22"/>
      <c r="AE60" s="22"/>
      <c r="AF60" s="22"/>
      <c r="AG60" s="22"/>
      <c r="AH60" s="22"/>
      <c r="AI60" s="22"/>
      <c r="AJ60" s="22"/>
      <c r="AK60" s="22"/>
      <c r="AL60" s="22"/>
      <c r="AM60" s="22"/>
      <c r="AN60" s="22"/>
      <c r="AO60" s="22"/>
      <c r="AP60" s="22"/>
      <c r="AQ60" s="22"/>
      <c r="AR60" s="22">
        <f>+'[2]FEBRERO 2017'!$X$960</f>
        <v>8000000</v>
      </c>
      <c r="AS60" s="22"/>
      <c r="AT60" s="22"/>
      <c r="AU60" s="22"/>
      <c r="AV60" s="22"/>
      <c r="AW60" s="22"/>
      <c r="AX60" s="23">
        <f t="shared" si="3"/>
        <v>0.19999999999999996</v>
      </c>
      <c r="AY60" s="22">
        <f t="shared" si="49"/>
        <v>2000000</v>
      </c>
      <c r="AZ60" s="22">
        <f t="shared" si="57"/>
        <v>0</v>
      </c>
      <c r="BA60" s="22">
        <f t="shared" si="50"/>
        <v>0</v>
      </c>
      <c r="BB60" s="22">
        <f t="shared" si="50"/>
        <v>0</v>
      </c>
      <c r="BC60" s="22">
        <f t="shared" si="50"/>
        <v>0</v>
      </c>
      <c r="BD60" s="22">
        <f t="shared" si="50"/>
        <v>0</v>
      </c>
      <c r="BE60" s="22">
        <f t="shared" si="50"/>
        <v>0</v>
      </c>
      <c r="BF60" s="22">
        <f t="shared" si="50"/>
        <v>0</v>
      </c>
      <c r="BG60" s="22">
        <f t="shared" si="50"/>
        <v>0</v>
      </c>
      <c r="BH60" s="22">
        <f t="shared" si="50"/>
        <v>0</v>
      </c>
      <c r="BI60" s="22">
        <f t="shared" si="50"/>
        <v>0</v>
      </c>
      <c r="BJ60" s="22">
        <f t="shared" si="50"/>
        <v>0</v>
      </c>
      <c r="BK60" s="22">
        <f t="shared" si="50"/>
        <v>0</v>
      </c>
      <c r="BL60" s="22">
        <f t="shared" si="50"/>
        <v>0</v>
      </c>
      <c r="BM60" s="22">
        <f t="shared" si="50"/>
        <v>0</v>
      </c>
      <c r="BN60" s="22">
        <f t="shared" si="50"/>
        <v>2000000</v>
      </c>
      <c r="BO60" s="22">
        <f t="shared" si="50"/>
        <v>0</v>
      </c>
      <c r="BP60" s="22">
        <f t="shared" si="50"/>
        <v>0</v>
      </c>
      <c r="BQ60" s="22">
        <f t="shared" si="51"/>
        <v>0</v>
      </c>
      <c r="BR60" s="22">
        <f t="shared" si="51"/>
        <v>0</v>
      </c>
      <c r="BS60" s="22">
        <f t="shared" si="51"/>
        <v>0</v>
      </c>
      <c r="BT60" s="23">
        <f t="shared" si="7"/>
        <v>0.5</v>
      </c>
      <c r="BU60" s="22">
        <f t="shared" si="52"/>
        <v>5000000</v>
      </c>
      <c r="BV60" s="22"/>
      <c r="BW60" s="22"/>
      <c r="BX60" s="22"/>
      <c r="BY60" s="22"/>
      <c r="BZ60" s="22"/>
      <c r="CA60" s="22"/>
      <c r="CB60" s="22"/>
      <c r="CC60" s="22"/>
      <c r="CD60" s="22"/>
      <c r="CE60" s="22"/>
      <c r="CF60" s="22"/>
      <c r="CG60" s="22"/>
      <c r="CH60" s="22"/>
      <c r="CI60" s="22"/>
      <c r="CJ60" s="22">
        <f>+'[2]FEBRERO 2017'!$H$958</f>
        <v>5000000</v>
      </c>
      <c r="CK60" s="22"/>
      <c r="CL60" s="22"/>
      <c r="CM60" s="22"/>
      <c r="CN60" s="22"/>
      <c r="CO60" s="22"/>
      <c r="CP60" s="23">
        <f t="shared" si="53"/>
        <v>0.5</v>
      </c>
      <c r="CQ60" s="22">
        <f t="shared" si="54"/>
        <v>5000000</v>
      </c>
      <c r="CR60" s="22">
        <f t="shared" si="58"/>
        <v>0</v>
      </c>
      <c r="CS60" s="22">
        <f t="shared" si="55"/>
        <v>0</v>
      </c>
      <c r="CT60" s="22">
        <f t="shared" si="55"/>
        <v>0</v>
      </c>
      <c r="CU60" s="22">
        <f t="shared" si="55"/>
        <v>0</v>
      </c>
      <c r="CV60" s="22">
        <f t="shared" si="55"/>
        <v>0</v>
      </c>
      <c r="CW60" s="22">
        <f t="shared" si="55"/>
        <v>0</v>
      </c>
      <c r="CX60" s="22">
        <f t="shared" si="55"/>
        <v>0</v>
      </c>
      <c r="CY60" s="22">
        <f t="shared" si="55"/>
        <v>0</v>
      </c>
      <c r="CZ60" s="22">
        <f t="shared" si="55"/>
        <v>0</v>
      </c>
      <c r="DA60" s="22">
        <f t="shared" si="55"/>
        <v>0</v>
      </c>
      <c r="DB60" s="22">
        <f t="shared" si="55"/>
        <v>0</v>
      </c>
      <c r="DC60" s="22">
        <f t="shared" si="55"/>
        <v>0</v>
      </c>
      <c r="DD60" s="22">
        <f t="shared" si="55"/>
        <v>0</v>
      </c>
      <c r="DE60" s="22">
        <f t="shared" si="55"/>
        <v>0</v>
      </c>
      <c r="DF60" s="22">
        <f t="shared" si="55"/>
        <v>5000000</v>
      </c>
      <c r="DG60" s="22">
        <f t="shared" si="55"/>
        <v>0</v>
      </c>
      <c r="DH60" s="22">
        <f t="shared" si="55"/>
        <v>0</v>
      </c>
      <c r="DI60" s="22">
        <f t="shared" si="56"/>
        <v>0</v>
      </c>
      <c r="DJ60" s="22">
        <f t="shared" si="56"/>
        <v>0</v>
      </c>
      <c r="DK60" s="22">
        <f t="shared" si="56"/>
        <v>0</v>
      </c>
      <c r="DM60" s="26">
        <f t="shared" si="27"/>
        <v>10000000</v>
      </c>
      <c r="DN60" s="26">
        <f t="shared" si="28"/>
        <v>10000000</v>
      </c>
      <c r="DO60" s="26">
        <f t="shared" si="29"/>
        <v>10000000</v>
      </c>
    </row>
    <row r="61" spans="1:119" ht="27" customHeight="1" x14ac:dyDescent="0.25">
      <c r="A61" s="194"/>
      <c r="B61" s="173"/>
      <c r="C61" s="30" t="s">
        <v>201</v>
      </c>
      <c r="D61" s="19" t="s">
        <v>202</v>
      </c>
      <c r="E61" s="20">
        <v>520</v>
      </c>
      <c r="F61" s="21" t="s">
        <v>159</v>
      </c>
      <c r="G61" s="22">
        <f t="shared" si="48"/>
        <v>11500000</v>
      </c>
      <c r="H61" s="31"/>
      <c r="I61" s="22">
        <v>10000000</v>
      </c>
      <c r="J61" s="31"/>
      <c r="K61" s="31"/>
      <c r="L61" s="31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>
        <v>1500000</v>
      </c>
      <c r="AB61" s="23">
        <f t="shared" si="1"/>
        <v>0</v>
      </c>
      <c r="AC61" s="22">
        <f t="shared" si="59"/>
        <v>0</v>
      </c>
      <c r="AD61" s="22"/>
      <c r="AE61" s="22"/>
      <c r="AF61" s="22"/>
      <c r="AG61" s="22"/>
      <c r="AH61" s="22"/>
      <c r="AI61" s="22"/>
      <c r="AJ61" s="22"/>
      <c r="AK61" s="22"/>
      <c r="AL61" s="22"/>
      <c r="AM61" s="22"/>
      <c r="AN61" s="22"/>
      <c r="AO61" s="22"/>
      <c r="AP61" s="22"/>
      <c r="AQ61" s="22"/>
      <c r="AR61" s="22"/>
      <c r="AS61" s="22"/>
      <c r="AT61" s="22"/>
      <c r="AU61" s="22"/>
      <c r="AV61" s="22"/>
      <c r="AW61" s="22"/>
      <c r="AX61" s="23">
        <f t="shared" si="3"/>
        <v>1</v>
      </c>
      <c r="AY61" s="22">
        <f t="shared" si="49"/>
        <v>11500000</v>
      </c>
      <c r="AZ61" s="22">
        <f t="shared" si="57"/>
        <v>0</v>
      </c>
      <c r="BA61" s="22">
        <f t="shared" si="50"/>
        <v>10000000</v>
      </c>
      <c r="BB61" s="22">
        <f t="shared" si="50"/>
        <v>0</v>
      </c>
      <c r="BC61" s="22">
        <f t="shared" si="50"/>
        <v>0</v>
      </c>
      <c r="BD61" s="22">
        <f t="shared" si="50"/>
        <v>0</v>
      </c>
      <c r="BE61" s="22">
        <f t="shared" si="50"/>
        <v>0</v>
      </c>
      <c r="BF61" s="22">
        <f t="shared" si="50"/>
        <v>0</v>
      </c>
      <c r="BG61" s="22">
        <f t="shared" si="50"/>
        <v>0</v>
      </c>
      <c r="BH61" s="22">
        <f t="shared" si="50"/>
        <v>0</v>
      </c>
      <c r="BI61" s="22">
        <f t="shared" si="50"/>
        <v>0</v>
      </c>
      <c r="BJ61" s="22">
        <f t="shared" si="50"/>
        <v>0</v>
      </c>
      <c r="BK61" s="22">
        <f t="shared" si="50"/>
        <v>0</v>
      </c>
      <c r="BL61" s="22">
        <f t="shared" si="50"/>
        <v>0</v>
      </c>
      <c r="BM61" s="22">
        <f t="shared" si="50"/>
        <v>0</v>
      </c>
      <c r="BN61" s="22">
        <f t="shared" si="50"/>
        <v>0</v>
      </c>
      <c r="BO61" s="22">
        <f t="shared" si="50"/>
        <v>0</v>
      </c>
      <c r="BP61" s="22">
        <f t="shared" si="50"/>
        <v>0</v>
      </c>
      <c r="BQ61" s="22">
        <f t="shared" si="51"/>
        <v>0</v>
      </c>
      <c r="BR61" s="22">
        <f t="shared" si="51"/>
        <v>0</v>
      </c>
      <c r="BS61" s="22">
        <f t="shared" si="51"/>
        <v>1500000</v>
      </c>
      <c r="BT61" s="23">
        <f t="shared" si="7"/>
        <v>0</v>
      </c>
      <c r="BU61" s="22">
        <f t="shared" si="52"/>
        <v>0</v>
      </c>
      <c r="BV61" s="22"/>
      <c r="BW61" s="22"/>
      <c r="BX61" s="22"/>
      <c r="BY61" s="22"/>
      <c r="BZ61" s="22"/>
      <c r="CA61" s="22"/>
      <c r="CB61" s="22"/>
      <c r="CC61" s="22"/>
      <c r="CD61" s="22"/>
      <c r="CE61" s="22"/>
      <c r="CF61" s="22"/>
      <c r="CG61" s="22"/>
      <c r="CH61" s="22"/>
      <c r="CI61" s="22"/>
      <c r="CJ61" s="22"/>
      <c r="CK61" s="22"/>
      <c r="CL61" s="22"/>
      <c r="CM61" s="22"/>
      <c r="CN61" s="22"/>
      <c r="CO61" s="22"/>
      <c r="CP61" s="23">
        <f t="shared" si="53"/>
        <v>1</v>
      </c>
      <c r="CQ61" s="22">
        <f t="shared" si="54"/>
        <v>11500000</v>
      </c>
      <c r="CR61" s="22">
        <f t="shared" si="58"/>
        <v>0</v>
      </c>
      <c r="CS61" s="22">
        <f t="shared" si="55"/>
        <v>10000000</v>
      </c>
      <c r="CT61" s="22">
        <f t="shared" si="55"/>
        <v>0</v>
      </c>
      <c r="CU61" s="22">
        <f t="shared" si="55"/>
        <v>0</v>
      </c>
      <c r="CV61" s="22">
        <f t="shared" si="55"/>
        <v>0</v>
      </c>
      <c r="CW61" s="22">
        <f t="shared" si="55"/>
        <v>0</v>
      </c>
      <c r="CX61" s="22">
        <f t="shared" si="55"/>
        <v>0</v>
      </c>
      <c r="CY61" s="22">
        <f t="shared" si="55"/>
        <v>0</v>
      </c>
      <c r="CZ61" s="22">
        <f t="shared" si="55"/>
        <v>0</v>
      </c>
      <c r="DA61" s="22">
        <f t="shared" si="55"/>
        <v>0</v>
      </c>
      <c r="DB61" s="22">
        <f t="shared" si="55"/>
        <v>0</v>
      </c>
      <c r="DC61" s="22">
        <f t="shared" si="55"/>
        <v>0</v>
      </c>
      <c r="DD61" s="22">
        <f t="shared" si="55"/>
        <v>0</v>
      </c>
      <c r="DE61" s="22">
        <f t="shared" si="55"/>
        <v>0</v>
      </c>
      <c r="DF61" s="22">
        <f t="shared" si="55"/>
        <v>0</v>
      </c>
      <c r="DG61" s="22">
        <f t="shared" si="55"/>
        <v>0</v>
      </c>
      <c r="DH61" s="22">
        <f t="shared" si="55"/>
        <v>0</v>
      </c>
      <c r="DI61" s="22">
        <f t="shared" si="56"/>
        <v>0</v>
      </c>
      <c r="DJ61" s="22">
        <f t="shared" si="56"/>
        <v>0</v>
      </c>
      <c r="DK61" s="22">
        <f t="shared" si="56"/>
        <v>1500000</v>
      </c>
      <c r="DM61" s="26">
        <f t="shared" si="27"/>
        <v>11500000</v>
      </c>
      <c r="DN61" s="26">
        <f t="shared" si="28"/>
        <v>11500000</v>
      </c>
      <c r="DO61" s="26">
        <f t="shared" si="29"/>
        <v>11500000</v>
      </c>
    </row>
    <row r="62" spans="1:119" ht="69" customHeight="1" x14ac:dyDescent="0.25">
      <c r="A62" s="194"/>
      <c r="B62" s="173"/>
      <c r="C62" s="30" t="s">
        <v>203</v>
      </c>
      <c r="D62" s="19" t="s">
        <v>204</v>
      </c>
      <c r="E62" s="20">
        <v>520</v>
      </c>
      <c r="F62" s="21" t="s">
        <v>205</v>
      </c>
      <c r="G62" s="22">
        <f t="shared" si="48"/>
        <v>294084973</v>
      </c>
      <c r="H62" s="31"/>
      <c r="I62" s="31"/>
      <c r="J62" s="31"/>
      <c r="K62" s="31"/>
      <c r="L62" s="31"/>
      <c r="M62" s="22"/>
      <c r="N62" s="22"/>
      <c r="O62" s="22"/>
      <c r="P62" s="22"/>
      <c r="Q62" s="22"/>
      <c r="R62" s="22"/>
      <c r="S62" s="22"/>
      <c r="T62" s="22"/>
      <c r="U62" s="22"/>
      <c r="V62" s="22">
        <v>20084973</v>
      </c>
      <c r="W62" s="22"/>
      <c r="X62" s="22"/>
      <c r="Y62" s="22"/>
      <c r="Z62" s="22"/>
      <c r="AA62" s="22">
        <f>273000000+1000000</f>
        <v>274000000</v>
      </c>
      <c r="AB62" s="23">
        <f t="shared" si="1"/>
        <v>0.85028197615523859</v>
      </c>
      <c r="AC62" s="22">
        <f t="shared" si="59"/>
        <v>250055152</v>
      </c>
      <c r="AD62" s="22"/>
      <c r="AE62" s="22"/>
      <c r="AF62" s="22"/>
      <c r="AG62" s="22"/>
      <c r="AH62" s="22"/>
      <c r="AI62" s="22"/>
      <c r="AJ62" s="22"/>
      <c r="AK62" s="22"/>
      <c r="AL62" s="22"/>
      <c r="AM62" s="22"/>
      <c r="AN62" s="22"/>
      <c r="AO62" s="22"/>
      <c r="AP62" s="22"/>
      <c r="AQ62" s="22"/>
      <c r="AR62" s="22">
        <f>+'[2]FEBRERO 2017'!$X$974</f>
        <v>17944922</v>
      </c>
      <c r="AS62" s="22"/>
      <c r="AT62" s="22"/>
      <c r="AU62" s="22"/>
      <c r="AV62" s="22"/>
      <c r="AW62" s="22">
        <f>+'[2]FEBRERO 2017'!$AC$974</f>
        <v>232110230</v>
      </c>
      <c r="AX62" s="23">
        <f t="shared" si="3"/>
        <v>0.14971802384476141</v>
      </c>
      <c r="AY62" s="22">
        <f t="shared" si="49"/>
        <v>44029821</v>
      </c>
      <c r="AZ62" s="22">
        <f t="shared" si="57"/>
        <v>0</v>
      </c>
      <c r="BA62" s="22">
        <f t="shared" si="50"/>
        <v>0</v>
      </c>
      <c r="BB62" s="22">
        <f t="shared" si="50"/>
        <v>0</v>
      </c>
      <c r="BC62" s="22">
        <f t="shared" si="50"/>
        <v>0</v>
      </c>
      <c r="BD62" s="22">
        <f t="shared" si="50"/>
        <v>0</v>
      </c>
      <c r="BE62" s="22">
        <f t="shared" si="50"/>
        <v>0</v>
      </c>
      <c r="BF62" s="22">
        <f t="shared" si="50"/>
        <v>0</v>
      </c>
      <c r="BG62" s="22">
        <f t="shared" si="50"/>
        <v>0</v>
      </c>
      <c r="BH62" s="22">
        <f t="shared" si="50"/>
        <v>0</v>
      </c>
      <c r="BI62" s="22">
        <f t="shared" si="50"/>
        <v>0</v>
      </c>
      <c r="BJ62" s="22">
        <f t="shared" si="50"/>
        <v>0</v>
      </c>
      <c r="BK62" s="22">
        <f t="shared" si="50"/>
        <v>0</v>
      </c>
      <c r="BL62" s="22">
        <f t="shared" si="50"/>
        <v>0</v>
      </c>
      <c r="BM62" s="22">
        <f t="shared" si="50"/>
        <v>0</v>
      </c>
      <c r="BN62" s="22">
        <f t="shared" si="50"/>
        <v>2140051</v>
      </c>
      <c r="BO62" s="22">
        <f t="shared" si="50"/>
        <v>0</v>
      </c>
      <c r="BP62" s="22">
        <f t="shared" si="50"/>
        <v>0</v>
      </c>
      <c r="BQ62" s="22">
        <f t="shared" si="51"/>
        <v>0</v>
      </c>
      <c r="BR62" s="22">
        <f t="shared" si="51"/>
        <v>0</v>
      </c>
      <c r="BS62" s="22">
        <f t="shared" si="51"/>
        <v>41889770</v>
      </c>
      <c r="BT62" s="23">
        <f t="shared" si="7"/>
        <v>0.77171041989962541</v>
      </c>
      <c r="BU62" s="22">
        <f t="shared" si="52"/>
        <v>226948438</v>
      </c>
      <c r="BV62" s="22"/>
      <c r="BW62" s="22"/>
      <c r="BX62" s="22"/>
      <c r="BY62" s="22"/>
      <c r="BZ62" s="22"/>
      <c r="CA62" s="22"/>
      <c r="CB62" s="22"/>
      <c r="CC62" s="22"/>
      <c r="CD62" s="22"/>
      <c r="CE62" s="22"/>
      <c r="CF62" s="22"/>
      <c r="CG62" s="22"/>
      <c r="CH62" s="22"/>
      <c r="CI62" s="22"/>
      <c r="CJ62" s="22">
        <f>+'[2]FEBRERO 2017'!$H$1002+'[2]FEBRERO 2017'!$H$1004</f>
        <v>17944922</v>
      </c>
      <c r="CK62" s="22"/>
      <c r="CL62" s="22"/>
      <c r="CM62" s="22"/>
      <c r="CN62" s="22"/>
      <c r="CO62" s="22">
        <f>+'[2]FEBRERO 2017'!$H$972-CJ62</f>
        <v>209003516</v>
      </c>
      <c r="CP62" s="23">
        <f t="shared" si="53"/>
        <v>0.22828958010037459</v>
      </c>
      <c r="CQ62" s="22">
        <f t="shared" si="54"/>
        <v>67136535</v>
      </c>
      <c r="CR62" s="22">
        <f t="shared" si="58"/>
        <v>0</v>
      </c>
      <c r="CS62" s="22">
        <f t="shared" si="55"/>
        <v>0</v>
      </c>
      <c r="CT62" s="22">
        <f t="shared" si="55"/>
        <v>0</v>
      </c>
      <c r="CU62" s="22">
        <f t="shared" si="55"/>
        <v>0</v>
      </c>
      <c r="CV62" s="22">
        <f t="shared" si="55"/>
        <v>0</v>
      </c>
      <c r="CW62" s="22">
        <f t="shared" si="55"/>
        <v>0</v>
      </c>
      <c r="CX62" s="22">
        <f t="shared" si="55"/>
        <v>0</v>
      </c>
      <c r="CY62" s="22">
        <f t="shared" si="55"/>
        <v>0</v>
      </c>
      <c r="CZ62" s="22">
        <f t="shared" si="55"/>
        <v>0</v>
      </c>
      <c r="DA62" s="22">
        <f t="shared" si="55"/>
        <v>0</v>
      </c>
      <c r="DB62" s="22">
        <f t="shared" si="55"/>
        <v>0</v>
      </c>
      <c r="DC62" s="22">
        <f t="shared" si="55"/>
        <v>0</v>
      </c>
      <c r="DD62" s="22">
        <f t="shared" si="55"/>
        <v>0</v>
      </c>
      <c r="DE62" s="22">
        <f t="shared" si="55"/>
        <v>0</v>
      </c>
      <c r="DF62" s="22">
        <f t="shared" si="55"/>
        <v>2140051</v>
      </c>
      <c r="DG62" s="22">
        <f t="shared" si="55"/>
        <v>0</v>
      </c>
      <c r="DH62" s="22">
        <f t="shared" si="55"/>
        <v>0</v>
      </c>
      <c r="DI62" s="22">
        <f t="shared" si="56"/>
        <v>0</v>
      </c>
      <c r="DJ62" s="22">
        <f t="shared" si="56"/>
        <v>0</v>
      </c>
      <c r="DK62" s="22">
        <f t="shared" si="56"/>
        <v>64996484</v>
      </c>
      <c r="DM62" s="26">
        <f t="shared" si="27"/>
        <v>294084973</v>
      </c>
      <c r="DN62" s="26">
        <f t="shared" si="28"/>
        <v>294084973</v>
      </c>
      <c r="DO62" s="26">
        <f t="shared" si="29"/>
        <v>294084973</v>
      </c>
    </row>
    <row r="63" spans="1:119" ht="33" customHeight="1" x14ac:dyDescent="0.25">
      <c r="A63" s="193" t="s">
        <v>176</v>
      </c>
      <c r="B63" s="28" t="s">
        <v>206</v>
      </c>
      <c r="C63" s="30" t="s">
        <v>207</v>
      </c>
      <c r="D63" s="19" t="s">
        <v>208</v>
      </c>
      <c r="E63" s="20">
        <v>520</v>
      </c>
      <c r="F63" s="21" t="s">
        <v>101</v>
      </c>
      <c r="G63" s="22">
        <f t="shared" si="48"/>
        <v>30000000</v>
      </c>
      <c r="H63" s="31"/>
      <c r="I63" s="22">
        <v>30000000</v>
      </c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3">
        <f t="shared" si="1"/>
        <v>2.4754333333333333E-2</v>
      </c>
      <c r="AC63" s="22">
        <f t="shared" si="59"/>
        <v>742630</v>
      </c>
      <c r="AD63" s="22"/>
      <c r="AE63" s="22">
        <f>+'[2]FEBRERO 2017'!$K$1010</f>
        <v>742630</v>
      </c>
      <c r="AF63" s="22"/>
      <c r="AG63" s="22"/>
      <c r="AH63" s="22"/>
      <c r="AI63" s="22"/>
      <c r="AJ63" s="22"/>
      <c r="AK63" s="22"/>
      <c r="AL63" s="22"/>
      <c r="AM63" s="22"/>
      <c r="AN63" s="22"/>
      <c r="AO63" s="22"/>
      <c r="AP63" s="22"/>
      <c r="AQ63" s="22"/>
      <c r="AR63" s="22"/>
      <c r="AS63" s="22"/>
      <c r="AT63" s="22"/>
      <c r="AU63" s="22"/>
      <c r="AV63" s="22"/>
      <c r="AW63" s="22"/>
      <c r="AX63" s="23">
        <f t="shared" si="3"/>
        <v>0.97524566666666668</v>
      </c>
      <c r="AY63" s="22">
        <f t="shared" si="49"/>
        <v>29257370</v>
      </c>
      <c r="AZ63" s="22">
        <f t="shared" si="57"/>
        <v>0</v>
      </c>
      <c r="BA63" s="22">
        <f t="shared" si="50"/>
        <v>29257370</v>
      </c>
      <c r="BB63" s="22">
        <f t="shared" si="50"/>
        <v>0</v>
      </c>
      <c r="BC63" s="22">
        <f t="shared" si="50"/>
        <v>0</v>
      </c>
      <c r="BD63" s="22">
        <f t="shared" si="50"/>
        <v>0</v>
      </c>
      <c r="BE63" s="22">
        <f t="shared" si="50"/>
        <v>0</v>
      </c>
      <c r="BF63" s="22">
        <f t="shared" si="50"/>
        <v>0</v>
      </c>
      <c r="BG63" s="22">
        <f t="shared" si="50"/>
        <v>0</v>
      </c>
      <c r="BH63" s="22">
        <f t="shared" si="50"/>
        <v>0</v>
      </c>
      <c r="BI63" s="22">
        <f t="shared" si="50"/>
        <v>0</v>
      </c>
      <c r="BJ63" s="22">
        <f t="shared" si="50"/>
        <v>0</v>
      </c>
      <c r="BK63" s="22">
        <f t="shared" si="50"/>
        <v>0</v>
      </c>
      <c r="BL63" s="22">
        <f t="shared" si="50"/>
        <v>0</v>
      </c>
      <c r="BM63" s="22">
        <f t="shared" si="50"/>
        <v>0</v>
      </c>
      <c r="BN63" s="22">
        <f t="shared" si="50"/>
        <v>0</v>
      </c>
      <c r="BO63" s="22">
        <f t="shared" si="50"/>
        <v>0</v>
      </c>
      <c r="BP63" s="22">
        <f t="shared" si="50"/>
        <v>0</v>
      </c>
      <c r="BQ63" s="22">
        <f t="shared" si="51"/>
        <v>0</v>
      </c>
      <c r="BR63" s="22">
        <f t="shared" si="51"/>
        <v>0</v>
      </c>
      <c r="BS63" s="22">
        <f t="shared" si="51"/>
        <v>0</v>
      </c>
      <c r="BT63" s="23">
        <f t="shared" si="7"/>
        <v>2.4754333333333333E-2</v>
      </c>
      <c r="BU63" s="22">
        <f t="shared" si="52"/>
        <v>742630</v>
      </c>
      <c r="BV63" s="22"/>
      <c r="BW63" s="22">
        <f>+'[2]FEBRERO 2017'!$H$1008</f>
        <v>742630</v>
      </c>
      <c r="BX63" s="22"/>
      <c r="BY63" s="22"/>
      <c r="BZ63" s="22"/>
      <c r="CA63" s="22"/>
      <c r="CB63" s="22"/>
      <c r="CC63" s="22"/>
      <c r="CD63" s="22"/>
      <c r="CE63" s="22"/>
      <c r="CF63" s="22"/>
      <c r="CG63" s="22"/>
      <c r="CH63" s="22"/>
      <c r="CI63" s="22"/>
      <c r="CJ63" s="22"/>
      <c r="CK63" s="22"/>
      <c r="CL63" s="22"/>
      <c r="CM63" s="22"/>
      <c r="CN63" s="22"/>
      <c r="CO63" s="22"/>
      <c r="CP63" s="23">
        <f t="shared" si="53"/>
        <v>0.97524566666666668</v>
      </c>
      <c r="CQ63" s="22">
        <f t="shared" si="54"/>
        <v>29257370</v>
      </c>
      <c r="CR63" s="22">
        <f t="shared" si="58"/>
        <v>0</v>
      </c>
      <c r="CS63" s="22">
        <f t="shared" si="55"/>
        <v>29257370</v>
      </c>
      <c r="CT63" s="22">
        <f t="shared" si="55"/>
        <v>0</v>
      </c>
      <c r="CU63" s="22">
        <f t="shared" si="55"/>
        <v>0</v>
      </c>
      <c r="CV63" s="22">
        <f t="shared" si="55"/>
        <v>0</v>
      </c>
      <c r="CW63" s="22">
        <f t="shared" si="55"/>
        <v>0</v>
      </c>
      <c r="CX63" s="22">
        <f t="shared" si="55"/>
        <v>0</v>
      </c>
      <c r="CY63" s="22">
        <f t="shared" si="55"/>
        <v>0</v>
      </c>
      <c r="CZ63" s="22">
        <f t="shared" si="55"/>
        <v>0</v>
      </c>
      <c r="DA63" s="22">
        <f t="shared" si="55"/>
        <v>0</v>
      </c>
      <c r="DB63" s="22">
        <f t="shared" si="55"/>
        <v>0</v>
      </c>
      <c r="DC63" s="22">
        <f t="shared" si="55"/>
        <v>0</v>
      </c>
      <c r="DD63" s="22">
        <f t="shared" si="55"/>
        <v>0</v>
      </c>
      <c r="DE63" s="22">
        <f t="shared" si="55"/>
        <v>0</v>
      </c>
      <c r="DF63" s="22">
        <f t="shared" si="55"/>
        <v>0</v>
      </c>
      <c r="DG63" s="22">
        <f t="shared" si="55"/>
        <v>0</v>
      </c>
      <c r="DH63" s="22">
        <f t="shared" si="55"/>
        <v>0</v>
      </c>
      <c r="DI63" s="22">
        <f t="shared" si="56"/>
        <v>0</v>
      </c>
      <c r="DJ63" s="22">
        <f t="shared" si="56"/>
        <v>0</v>
      </c>
      <c r="DK63" s="22">
        <f t="shared" si="56"/>
        <v>0</v>
      </c>
      <c r="DM63" s="26">
        <f t="shared" si="27"/>
        <v>30000000</v>
      </c>
      <c r="DN63" s="26">
        <f t="shared" si="28"/>
        <v>30000000</v>
      </c>
      <c r="DO63" s="26">
        <f t="shared" si="29"/>
        <v>30000000</v>
      </c>
    </row>
    <row r="64" spans="1:119" ht="39" customHeight="1" x14ac:dyDescent="0.25">
      <c r="A64" s="194"/>
      <c r="B64" s="172" t="s">
        <v>209</v>
      </c>
      <c r="C64" s="30" t="s">
        <v>210</v>
      </c>
      <c r="D64" s="19" t="s">
        <v>211</v>
      </c>
      <c r="E64" s="20">
        <v>520</v>
      </c>
      <c r="F64" s="21" t="s">
        <v>101</v>
      </c>
      <c r="G64" s="22">
        <f t="shared" si="48"/>
        <v>10000000</v>
      </c>
      <c r="H64" s="31"/>
      <c r="I64" s="22">
        <v>10000000</v>
      </c>
      <c r="J64" s="22"/>
      <c r="K64" s="22"/>
      <c r="L64" s="22"/>
      <c r="M64" s="22"/>
      <c r="N64" s="22"/>
      <c r="O64" s="22"/>
      <c r="P64" s="22"/>
      <c r="Q64" s="22"/>
      <c r="R64" s="22"/>
      <c r="S64" s="22"/>
      <c r="T64" s="45"/>
      <c r="U64" s="22"/>
      <c r="V64" s="22"/>
      <c r="W64" s="22"/>
      <c r="X64" s="22"/>
      <c r="Y64" s="22"/>
      <c r="Z64" s="22"/>
      <c r="AA64" s="22"/>
      <c r="AB64" s="23">
        <f t="shared" si="1"/>
        <v>0</v>
      </c>
      <c r="AC64" s="22">
        <f t="shared" si="59"/>
        <v>0</v>
      </c>
      <c r="AD64" s="22"/>
      <c r="AE64" s="22"/>
      <c r="AF64" s="22"/>
      <c r="AG64" s="22"/>
      <c r="AH64" s="22"/>
      <c r="AI64" s="22"/>
      <c r="AJ64" s="22"/>
      <c r="AK64" s="22"/>
      <c r="AL64" s="22"/>
      <c r="AM64" s="22"/>
      <c r="AN64" s="22"/>
      <c r="AO64" s="22"/>
      <c r="AP64" s="22"/>
      <c r="AQ64" s="22"/>
      <c r="AR64" s="22"/>
      <c r="AS64" s="22"/>
      <c r="AT64" s="22"/>
      <c r="AU64" s="22"/>
      <c r="AV64" s="22"/>
      <c r="AW64" s="22"/>
      <c r="AX64" s="23">
        <f t="shared" si="3"/>
        <v>1</v>
      </c>
      <c r="AY64" s="22">
        <f t="shared" si="49"/>
        <v>10000000</v>
      </c>
      <c r="AZ64" s="22">
        <f t="shared" si="57"/>
        <v>0</v>
      </c>
      <c r="BA64" s="22">
        <f t="shared" si="50"/>
        <v>10000000</v>
      </c>
      <c r="BB64" s="22">
        <f t="shared" si="50"/>
        <v>0</v>
      </c>
      <c r="BC64" s="22">
        <f t="shared" si="50"/>
        <v>0</v>
      </c>
      <c r="BD64" s="22">
        <f t="shared" si="50"/>
        <v>0</v>
      </c>
      <c r="BE64" s="22">
        <f t="shared" si="50"/>
        <v>0</v>
      </c>
      <c r="BF64" s="22">
        <f t="shared" si="50"/>
        <v>0</v>
      </c>
      <c r="BG64" s="22">
        <f t="shared" si="50"/>
        <v>0</v>
      </c>
      <c r="BH64" s="22">
        <f t="shared" si="50"/>
        <v>0</v>
      </c>
      <c r="BI64" s="22">
        <f t="shared" si="50"/>
        <v>0</v>
      </c>
      <c r="BJ64" s="22">
        <f t="shared" si="50"/>
        <v>0</v>
      </c>
      <c r="BK64" s="22">
        <f t="shared" si="50"/>
        <v>0</v>
      </c>
      <c r="BL64" s="22">
        <f t="shared" si="50"/>
        <v>0</v>
      </c>
      <c r="BM64" s="22">
        <f t="shared" si="50"/>
        <v>0</v>
      </c>
      <c r="BN64" s="22">
        <f t="shared" si="50"/>
        <v>0</v>
      </c>
      <c r="BO64" s="22">
        <f t="shared" si="50"/>
        <v>0</v>
      </c>
      <c r="BP64" s="22">
        <f t="shared" si="50"/>
        <v>0</v>
      </c>
      <c r="BQ64" s="22">
        <f t="shared" si="51"/>
        <v>0</v>
      </c>
      <c r="BR64" s="22">
        <f t="shared" si="51"/>
        <v>0</v>
      </c>
      <c r="BS64" s="22">
        <f t="shared" si="51"/>
        <v>0</v>
      </c>
      <c r="BT64" s="23">
        <f t="shared" si="7"/>
        <v>0</v>
      </c>
      <c r="BU64" s="22">
        <f t="shared" si="52"/>
        <v>0</v>
      </c>
      <c r="BV64" s="22"/>
      <c r="BW64" s="22"/>
      <c r="BX64" s="22"/>
      <c r="BY64" s="22"/>
      <c r="BZ64" s="22"/>
      <c r="CA64" s="22"/>
      <c r="CB64" s="22"/>
      <c r="CC64" s="22"/>
      <c r="CD64" s="22"/>
      <c r="CE64" s="22"/>
      <c r="CF64" s="22"/>
      <c r="CG64" s="22"/>
      <c r="CH64" s="22"/>
      <c r="CI64" s="22"/>
      <c r="CJ64" s="22"/>
      <c r="CK64" s="22"/>
      <c r="CL64" s="22"/>
      <c r="CM64" s="22"/>
      <c r="CN64" s="22"/>
      <c r="CO64" s="22"/>
      <c r="CP64" s="23">
        <f t="shared" si="53"/>
        <v>1</v>
      </c>
      <c r="CQ64" s="22">
        <f t="shared" si="54"/>
        <v>10000000</v>
      </c>
      <c r="CR64" s="22">
        <f t="shared" si="58"/>
        <v>0</v>
      </c>
      <c r="CS64" s="22">
        <f t="shared" si="55"/>
        <v>10000000</v>
      </c>
      <c r="CT64" s="22">
        <f t="shared" si="55"/>
        <v>0</v>
      </c>
      <c r="CU64" s="22">
        <f t="shared" si="55"/>
        <v>0</v>
      </c>
      <c r="CV64" s="22">
        <f t="shared" si="55"/>
        <v>0</v>
      </c>
      <c r="CW64" s="22">
        <f t="shared" si="55"/>
        <v>0</v>
      </c>
      <c r="CX64" s="22">
        <f t="shared" si="55"/>
        <v>0</v>
      </c>
      <c r="CY64" s="22">
        <f t="shared" si="55"/>
        <v>0</v>
      </c>
      <c r="CZ64" s="22">
        <f t="shared" si="55"/>
        <v>0</v>
      </c>
      <c r="DA64" s="22">
        <f t="shared" si="55"/>
        <v>0</v>
      </c>
      <c r="DB64" s="22">
        <f t="shared" si="55"/>
        <v>0</v>
      </c>
      <c r="DC64" s="22">
        <f t="shared" si="55"/>
        <v>0</v>
      </c>
      <c r="DD64" s="22">
        <f t="shared" si="55"/>
        <v>0</v>
      </c>
      <c r="DE64" s="22">
        <f t="shared" si="55"/>
        <v>0</v>
      </c>
      <c r="DF64" s="22">
        <f t="shared" si="55"/>
        <v>0</v>
      </c>
      <c r="DG64" s="22">
        <f t="shared" si="55"/>
        <v>0</v>
      </c>
      <c r="DH64" s="22">
        <f t="shared" si="55"/>
        <v>0</v>
      </c>
      <c r="DI64" s="22">
        <f t="shared" si="56"/>
        <v>0</v>
      </c>
      <c r="DJ64" s="22">
        <f t="shared" si="56"/>
        <v>0</v>
      </c>
      <c r="DK64" s="22">
        <f t="shared" si="56"/>
        <v>0</v>
      </c>
      <c r="DM64" s="26">
        <f t="shared" si="27"/>
        <v>10000000</v>
      </c>
      <c r="DN64" s="26">
        <f t="shared" si="28"/>
        <v>10000000</v>
      </c>
      <c r="DO64" s="26">
        <f t="shared" si="29"/>
        <v>10000000</v>
      </c>
    </row>
    <row r="65" spans="1:120" ht="34.5" customHeight="1" x14ac:dyDescent="0.25">
      <c r="A65" s="194"/>
      <c r="B65" s="174"/>
      <c r="C65" s="30" t="s">
        <v>212</v>
      </c>
      <c r="D65" s="19" t="s">
        <v>213</v>
      </c>
      <c r="E65" s="20">
        <v>520</v>
      </c>
      <c r="F65" s="21" t="s">
        <v>101</v>
      </c>
      <c r="G65" s="22">
        <f t="shared" si="48"/>
        <v>10000000</v>
      </c>
      <c r="H65" s="31"/>
      <c r="I65" s="22">
        <v>10000000</v>
      </c>
      <c r="J65" s="31"/>
      <c r="K65" s="31"/>
      <c r="L65" s="22"/>
      <c r="M65" s="31"/>
      <c r="N65" s="31"/>
      <c r="O65" s="31"/>
      <c r="P65" s="31"/>
      <c r="Q65" s="31"/>
      <c r="R65" s="25"/>
      <c r="S65" s="31"/>
      <c r="T65" s="45"/>
      <c r="U65" s="31"/>
      <c r="V65" s="31"/>
      <c r="W65" s="31"/>
      <c r="X65" s="31"/>
      <c r="Y65" s="31"/>
      <c r="Z65" s="31"/>
      <c r="AA65" s="62"/>
      <c r="AB65" s="23">
        <f t="shared" si="1"/>
        <v>0</v>
      </c>
      <c r="AC65" s="22">
        <f t="shared" si="59"/>
        <v>0</v>
      </c>
      <c r="AD65" s="22"/>
      <c r="AE65" s="22"/>
      <c r="AF65" s="22"/>
      <c r="AG65" s="22"/>
      <c r="AH65" s="22"/>
      <c r="AI65" s="22"/>
      <c r="AJ65" s="22"/>
      <c r="AK65" s="22"/>
      <c r="AL65" s="22"/>
      <c r="AM65" s="22"/>
      <c r="AN65" s="22"/>
      <c r="AO65" s="22"/>
      <c r="AP65" s="22"/>
      <c r="AQ65" s="22"/>
      <c r="AR65" s="22"/>
      <c r="AS65" s="22"/>
      <c r="AT65" s="22"/>
      <c r="AU65" s="22"/>
      <c r="AV65" s="22"/>
      <c r="AW65" s="22"/>
      <c r="AX65" s="23">
        <f t="shared" si="3"/>
        <v>1</v>
      </c>
      <c r="AY65" s="22">
        <f t="shared" si="49"/>
        <v>10000000</v>
      </c>
      <c r="AZ65" s="22">
        <f t="shared" si="57"/>
        <v>0</v>
      </c>
      <c r="BA65" s="22">
        <f t="shared" si="50"/>
        <v>10000000</v>
      </c>
      <c r="BB65" s="22">
        <f t="shared" si="50"/>
        <v>0</v>
      </c>
      <c r="BC65" s="22">
        <f t="shared" si="50"/>
        <v>0</v>
      </c>
      <c r="BD65" s="22">
        <f t="shared" si="50"/>
        <v>0</v>
      </c>
      <c r="BE65" s="22">
        <f t="shared" si="50"/>
        <v>0</v>
      </c>
      <c r="BF65" s="22">
        <f t="shared" si="50"/>
        <v>0</v>
      </c>
      <c r="BG65" s="22">
        <f t="shared" si="50"/>
        <v>0</v>
      </c>
      <c r="BH65" s="22">
        <f t="shared" si="50"/>
        <v>0</v>
      </c>
      <c r="BI65" s="22">
        <f t="shared" si="50"/>
        <v>0</v>
      </c>
      <c r="BJ65" s="22">
        <f t="shared" si="50"/>
        <v>0</v>
      </c>
      <c r="BK65" s="22">
        <f t="shared" si="50"/>
        <v>0</v>
      </c>
      <c r="BL65" s="22">
        <f t="shared" si="50"/>
        <v>0</v>
      </c>
      <c r="BM65" s="22">
        <f t="shared" si="50"/>
        <v>0</v>
      </c>
      <c r="BN65" s="22">
        <f t="shared" si="50"/>
        <v>0</v>
      </c>
      <c r="BO65" s="22">
        <f t="shared" si="50"/>
        <v>0</v>
      </c>
      <c r="BP65" s="22">
        <f t="shared" si="50"/>
        <v>0</v>
      </c>
      <c r="BQ65" s="22">
        <f t="shared" si="51"/>
        <v>0</v>
      </c>
      <c r="BR65" s="22">
        <f t="shared" si="51"/>
        <v>0</v>
      </c>
      <c r="BS65" s="22">
        <f t="shared" si="51"/>
        <v>0</v>
      </c>
      <c r="BT65" s="23">
        <f t="shared" si="7"/>
        <v>0</v>
      </c>
      <c r="BU65" s="22">
        <f t="shared" si="52"/>
        <v>0</v>
      </c>
      <c r="BV65" s="22"/>
      <c r="BW65" s="22"/>
      <c r="BX65" s="22"/>
      <c r="BY65" s="22"/>
      <c r="BZ65" s="22"/>
      <c r="CA65" s="22"/>
      <c r="CB65" s="22"/>
      <c r="CC65" s="22"/>
      <c r="CD65" s="22"/>
      <c r="CE65" s="22"/>
      <c r="CF65" s="22"/>
      <c r="CG65" s="22"/>
      <c r="CH65" s="22"/>
      <c r="CI65" s="22"/>
      <c r="CJ65" s="22"/>
      <c r="CK65" s="22"/>
      <c r="CL65" s="22"/>
      <c r="CM65" s="22"/>
      <c r="CN65" s="22"/>
      <c r="CO65" s="22"/>
      <c r="CP65" s="23">
        <f t="shared" si="53"/>
        <v>1</v>
      </c>
      <c r="CQ65" s="22">
        <f t="shared" si="54"/>
        <v>10000000</v>
      </c>
      <c r="CR65" s="22">
        <f t="shared" si="58"/>
        <v>0</v>
      </c>
      <c r="CS65" s="22">
        <f t="shared" si="55"/>
        <v>10000000</v>
      </c>
      <c r="CT65" s="22">
        <f t="shared" si="55"/>
        <v>0</v>
      </c>
      <c r="CU65" s="22">
        <f t="shared" si="55"/>
        <v>0</v>
      </c>
      <c r="CV65" s="22">
        <f t="shared" si="55"/>
        <v>0</v>
      </c>
      <c r="CW65" s="22">
        <f t="shared" si="55"/>
        <v>0</v>
      </c>
      <c r="CX65" s="22">
        <f t="shared" si="55"/>
        <v>0</v>
      </c>
      <c r="CY65" s="22">
        <f t="shared" si="55"/>
        <v>0</v>
      </c>
      <c r="CZ65" s="22">
        <f t="shared" si="55"/>
        <v>0</v>
      </c>
      <c r="DA65" s="22">
        <f t="shared" si="55"/>
        <v>0</v>
      </c>
      <c r="DB65" s="22">
        <f t="shared" si="55"/>
        <v>0</v>
      </c>
      <c r="DC65" s="22">
        <f t="shared" si="55"/>
        <v>0</v>
      </c>
      <c r="DD65" s="22">
        <f t="shared" si="55"/>
        <v>0</v>
      </c>
      <c r="DE65" s="22">
        <f t="shared" si="55"/>
        <v>0</v>
      </c>
      <c r="DF65" s="22">
        <f t="shared" si="55"/>
        <v>0</v>
      </c>
      <c r="DG65" s="22">
        <f t="shared" si="55"/>
        <v>0</v>
      </c>
      <c r="DH65" s="22">
        <f t="shared" si="55"/>
        <v>0</v>
      </c>
      <c r="DI65" s="22">
        <f t="shared" si="56"/>
        <v>0</v>
      </c>
      <c r="DJ65" s="22">
        <f t="shared" si="56"/>
        <v>0</v>
      </c>
      <c r="DK65" s="22">
        <f t="shared" si="56"/>
        <v>0</v>
      </c>
      <c r="DM65" s="26">
        <f t="shared" si="27"/>
        <v>10000000</v>
      </c>
      <c r="DN65" s="26">
        <f t="shared" si="28"/>
        <v>10000000</v>
      </c>
      <c r="DO65" s="26">
        <f t="shared" si="29"/>
        <v>10000000</v>
      </c>
    </row>
    <row r="66" spans="1:120" ht="24.75" customHeight="1" x14ac:dyDescent="0.25">
      <c r="A66" s="194"/>
      <c r="B66" s="63" t="s">
        <v>214</v>
      </c>
      <c r="C66" s="30" t="s">
        <v>215</v>
      </c>
      <c r="D66" s="64" t="s">
        <v>216</v>
      </c>
      <c r="E66" s="20">
        <v>520</v>
      </c>
      <c r="F66" s="65" t="s">
        <v>101</v>
      </c>
      <c r="G66" s="22">
        <f t="shared" si="48"/>
        <v>20000000</v>
      </c>
      <c r="H66" s="31"/>
      <c r="I66" s="22">
        <v>20000000</v>
      </c>
      <c r="J66" s="31"/>
      <c r="K66" s="46"/>
      <c r="L66" s="45"/>
      <c r="M66" s="31"/>
      <c r="N66" s="31"/>
      <c r="O66" s="31"/>
      <c r="P66" s="31"/>
      <c r="Q66" s="31"/>
      <c r="R66" s="25"/>
      <c r="S66" s="31"/>
      <c r="T66" s="45"/>
      <c r="U66" s="31"/>
      <c r="V66" s="31"/>
      <c r="W66" s="31"/>
      <c r="X66" s="31"/>
      <c r="Y66" s="31"/>
      <c r="Z66" s="31"/>
      <c r="AA66" s="62"/>
      <c r="AB66" s="23">
        <f t="shared" si="1"/>
        <v>0.99965504999999999</v>
      </c>
      <c r="AC66" s="22">
        <f t="shared" si="59"/>
        <v>19993101</v>
      </c>
      <c r="AD66" s="22"/>
      <c r="AE66" s="22">
        <f>+'[1]ENERO 2017'!$K$823</f>
        <v>19993101</v>
      </c>
      <c r="AF66" s="22"/>
      <c r="AG66" s="22"/>
      <c r="AH66" s="22"/>
      <c r="AI66" s="22"/>
      <c r="AJ66" s="22"/>
      <c r="AK66" s="22"/>
      <c r="AL66" s="22"/>
      <c r="AM66" s="22"/>
      <c r="AN66" s="22"/>
      <c r="AO66" s="22"/>
      <c r="AP66" s="22"/>
      <c r="AQ66" s="22"/>
      <c r="AR66" s="22"/>
      <c r="AS66" s="22"/>
      <c r="AT66" s="22"/>
      <c r="AU66" s="22"/>
      <c r="AV66" s="22"/>
      <c r="AW66" s="22"/>
      <c r="AX66" s="23">
        <f t="shared" si="3"/>
        <v>3.4495000000001053E-4</v>
      </c>
      <c r="AY66" s="22">
        <f t="shared" si="49"/>
        <v>6899</v>
      </c>
      <c r="AZ66" s="22">
        <f t="shared" si="57"/>
        <v>0</v>
      </c>
      <c r="BA66" s="22">
        <f t="shared" si="50"/>
        <v>6899</v>
      </c>
      <c r="BB66" s="22">
        <f t="shared" si="50"/>
        <v>0</v>
      </c>
      <c r="BC66" s="22">
        <f t="shared" si="50"/>
        <v>0</v>
      </c>
      <c r="BD66" s="22">
        <f t="shared" si="50"/>
        <v>0</v>
      </c>
      <c r="BE66" s="22">
        <f t="shared" si="50"/>
        <v>0</v>
      </c>
      <c r="BF66" s="22">
        <f t="shared" si="50"/>
        <v>0</v>
      </c>
      <c r="BG66" s="22">
        <f t="shared" si="50"/>
        <v>0</v>
      </c>
      <c r="BH66" s="22">
        <f t="shared" si="50"/>
        <v>0</v>
      </c>
      <c r="BI66" s="22">
        <f t="shared" si="50"/>
        <v>0</v>
      </c>
      <c r="BJ66" s="22">
        <f t="shared" si="50"/>
        <v>0</v>
      </c>
      <c r="BK66" s="22">
        <f t="shared" si="50"/>
        <v>0</v>
      </c>
      <c r="BL66" s="22">
        <f t="shared" si="50"/>
        <v>0</v>
      </c>
      <c r="BM66" s="22">
        <f t="shared" si="50"/>
        <v>0</v>
      </c>
      <c r="BN66" s="22">
        <f t="shared" si="50"/>
        <v>0</v>
      </c>
      <c r="BO66" s="22">
        <f t="shared" si="50"/>
        <v>0</v>
      </c>
      <c r="BP66" s="22">
        <f t="shared" si="50"/>
        <v>0</v>
      </c>
      <c r="BQ66" s="22">
        <f t="shared" si="51"/>
        <v>0</v>
      </c>
      <c r="BR66" s="22">
        <f t="shared" si="51"/>
        <v>0</v>
      </c>
      <c r="BS66" s="22">
        <f t="shared" si="51"/>
        <v>0</v>
      </c>
      <c r="BT66" s="23">
        <f t="shared" si="7"/>
        <v>0.99965504999999999</v>
      </c>
      <c r="BU66" s="22">
        <f t="shared" si="52"/>
        <v>19993101</v>
      </c>
      <c r="BV66" s="22"/>
      <c r="BW66" s="22">
        <f>+'[2]FEBRERO 2017'!$H$1030</f>
        <v>19993101</v>
      </c>
      <c r="BX66" s="22"/>
      <c r="BY66" s="22"/>
      <c r="BZ66" s="22"/>
      <c r="CA66" s="22"/>
      <c r="CB66" s="22"/>
      <c r="CC66" s="22"/>
      <c r="CD66" s="22"/>
      <c r="CE66" s="22"/>
      <c r="CF66" s="22"/>
      <c r="CG66" s="22"/>
      <c r="CH66" s="22"/>
      <c r="CI66" s="22"/>
      <c r="CJ66" s="22"/>
      <c r="CK66" s="22"/>
      <c r="CL66" s="22"/>
      <c r="CM66" s="22"/>
      <c r="CN66" s="22"/>
      <c r="CO66" s="22"/>
      <c r="CP66" s="23">
        <f t="shared" si="53"/>
        <v>3.4495000000001053E-4</v>
      </c>
      <c r="CQ66" s="22">
        <f t="shared" si="54"/>
        <v>6899</v>
      </c>
      <c r="CR66" s="22">
        <f t="shared" si="58"/>
        <v>0</v>
      </c>
      <c r="CS66" s="22">
        <f t="shared" si="55"/>
        <v>6899</v>
      </c>
      <c r="CT66" s="22">
        <f t="shared" si="55"/>
        <v>0</v>
      </c>
      <c r="CU66" s="22">
        <f t="shared" si="55"/>
        <v>0</v>
      </c>
      <c r="CV66" s="22">
        <f t="shared" si="55"/>
        <v>0</v>
      </c>
      <c r="CW66" s="22">
        <f t="shared" si="55"/>
        <v>0</v>
      </c>
      <c r="CX66" s="22">
        <f t="shared" si="55"/>
        <v>0</v>
      </c>
      <c r="CY66" s="22">
        <f t="shared" si="55"/>
        <v>0</v>
      </c>
      <c r="CZ66" s="22">
        <f t="shared" si="55"/>
        <v>0</v>
      </c>
      <c r="DA66" s="22">
        <f t="shared" si="55"/>
        <v>0</v>
      </c>
      <c r="DB66" s="22">
        <f t="shared" si="55"/>
        <v>0</v>
      </c>
      <c r="DC66" s="22">
        <f t="shared" si="55"/>
        <v>0</v>
      </c>
      <c r="DD66" s="22">
        <f t="shared" si="55"/>
        <v>0</v>
      </c>
      <c r="DE66" s="22">
        <f t="shared" si="55"/>
        <v>0</v>
      </c>
      <c r="DF66" s="22">
        <f t="shared" si="55"/>
        <v>0</v>
      </c>
      <c r="DG66" s="22">
        <f t="shared" si="55"/>
        <v>0</v>
      </c>
      <c r="DH66" s="22">
        <f t="shared" si="55"/>
        <v>0</v>
      </c>
      <c r="DI66" s="22">
        <f t="shared" si="56"/>
        <v>0</v>
      </c>
      <c r="DJ66" s="22">
        <f t="shared" si="56"/>
        <v>0</v>
      </c>
      <c r="DK66" s="22">
        <f t="shared" si="56"/>
        <v>0</v>
      </c>
      <c r="DM66" s="26">
        <f t="shared" si="27"/>
        <v>20000000</v>
      </c>
      <c r="DN66" s="26">
        <f t="shared" si="28"/>
        <v>20000000</v>
      </c>
      <c r="DO66" s="26">
        <f t="shared" si="29"/>
        <v>20000000</v>
      </c>
    </row>
    <row r="67" spans="1:120" s="68" customFormat="1" ht="40.5" customHeight="1" x14ac:dyDescent="0.25">
      <c r="A67" s="194" t="s">
        <v>176</v>
      </c>
      <c r="B67" s="172" t="s">
        <v>217</v>
      </c>
      <c r="C67" s="66" t="s">
        <v>218</v>
      </c>
      <c r="D67" s="19" t="s">
        <v>219</v>
      </c>
      <c r="E67" s="28">
        <v>520</v>
      </c>
      <c r="F67" s="65" t="s">
        <v>101</v>
      </c>
      <c r="G67" s="22">
        <f t="shared" si="48"/>
        <v>5000000</v>
      </c>
      <c r="H67" s="25"/>
      <c r="I67" s="22">
        <v>5000000</v>
      </c>
      <c r="J67" s="25"/>
      <c r="K67" s="25"/>
      <c r="L67" s="56"/>
      <c r="M67" s="25"/>
      <c r="N67" s="25"/>
      <c r="O67" s="25"/>
      <c r="P67" s="25"/>
      <c r="Q67" s="25"/>
      <c r="R67" s="25"/>
      <c r="S67" s="25"/>
      <c r="T67" s="45"/>
      <c r="U67" s="56"/>
      <c r="V67" s="56"/>
      <c r="W67" s="56"/>
      <c r="X67" s="56"/>
      <c r="Y67" s="56"/>
      <c r="Z67" s="56"/>
      <c r="AA67" s="56"/>
      <c r="AB67" s="67">
        <f t="shared" si="1"/>
        <v>0</v>
      </c>
      <c r="AC67" s="22">
        <f t="shared" si="59"/>
        <v>0</v>
      </c>
      <c r="AD67" s="56"/>
      <c r="AE67" s="56"/>
      <c r="AF67" s="56"/>
      <c r="AG67" s="56"/>
      <c r="AH67" s="22"/>
      <c r="AI67" s="56"/>
      <c r="AJ67" s="56"/>
      <c r="AK67" s="56"/>
      <c r="AL67" s="56"/>
      <c r="AM67" s="56"/>
      <c r="AN67" s="56"/>
      <c r="AO67" s="56"/>
      <c r="AP67" s="56"/>
      <c r="AQ67" s="56"/>
      <c r="AR67" s="56"/>
      <c r="AS67" s="56"/>
      <c r="AT67" s="56"/>
      <c r="AU67" s="56"/>
      <c r="AV67" s="56"/>
      <c r="AW67" s="56"/>
      <c r="AX67" s="67">
        <f t="shared" si="3"/>
        <v>1</v>
      </c>
      <c r="AY67" s="22">
        <f t="shared" si="49"/>
        <v>5000000</v>
      </c>
      <c r="AZ67" s="22">
        <f t="shared" si="57"/>
        <v>0</v>
      </c>
      <c r="BA67" s="22">
        <f t="shared" si="50"/>
        <v>5000000</v>
      </c>
      <c r="BB67" s="22">
        <f t="shared" si="50"/>
        <v>0</v>
      </c>
      <c r="BC67" s="22">
        <f t="shared" si="50"/>
        <v>0</v>
      </c>
      <c r="BD67" s="22">
        <f t="shared" si="50"/>
        <v>0</v>
      </c>
      <c r="BE67" s="22">
        <f t="shared" si="50"/>
        <v>0</v>
      </c>
      <c r="BF67" s="22">
        <f t="shared" si="50"/>
        <v>0</v>
      </c>
      <c r="BG67" s="22">
        <f t="shared" si="50"/>
        <v>0</v>
      </c>
      <c r="BH67" s="22">
        <f t="shared" si="50"/>
        <v>0</v>
      </c>
      <c r="BI67" s="22">
        <f t="shared" si="50"/>
        <v>0</v>
      </c>
      <c r="BJ67" s="22">
        <f t="shared" si="50"/>
        <v>0</v>
      </c>
      <c r="BK67" s="22">
        <f t="shared" si="50"/>
        <v>0</v>
      </c>
      <c r="BL67" s="22">
        <f t="shared" si="50"/>
        <v>0</v>
      </c>
      <c r="BM67" s="22">
        <f t="shared" si="50"/>
        <v>0</v>
      </c>
      <c r="BN67" s="22">
        <f t="shared" si="50"/>
        <v>0</v>
      </c>
      <c r="BO67" s="22">
        <f t="shared" si="50"/>
        <v>0</v>
      </c>
      <c r="BP67" s="22">
        <f t="shared" si="50"/>
        <v>0</v>
      </c>
      <c r="BQ67" s="22">
        <f t="shared" si="51"/>
        <v>0</v>
      </c>
      <c r="BR67" s="22">
        <f t="shared" si="51"/>
        <v>0</v>
      </c>
      <c r="BS67" s="22">
        <f t="shared" si="51"/>
        <v>0</v>
      </c>
      <c r="BT67" s="67">
        <f t="shared" si="7"/>
        <v>0</v>
      </c>
      <c r="BU67" s="22">
        <f t="shared" si="52"/>
        <v>0</v>
      </c>
      <c r="BV67" s="56"/>
      <c r="BW67" s="56"/>
      <c r="BX67" s="56"/>
      <c r="BY67" s="56"/>
      <c r="BZ67" s="56"/>
      <c r="CA67" s="56"/>
      <c r="CB67" s="56"/>
      <c r="CC67" s="56"/>
      <c r="CD67" s="56"/>
      <c r="CE67" s="56"/>
      <c r="CF67" s="56"/>
      <c r="CG67" s="56"/>
      <c r="CH67" s="56"/>
      <c r="CI67" s="56"/>
      <c r="CJ67" s="56"/>
      <c r="CK67" s="56"/>
      <c r="CL67" s="56"/>
      <c r="CM67" s="56"/>
      <c r="CN67" s="56"/>
      <c r="CO67" s="56"/>
      <c r="CP67" s="67">
        <f t="shared" si="53"/>
        <v>1</v>
      </c>
      <c r="CQ67" s="22">
        <f t="shared" si="54"/>
        <v>5000000</v>
      </c>
      <c r="CR67" s="22">
        <f t="shared" si="58"/>
        <v>0</v>
      </c>
      <c r="CS67" s="22">
        <f t="shared" si="55"/>
        <v>5000000</v>
      </c>
      <c r="CT67" s="22">
        <f t="shared" si="55"/>
        <v>0</v>
      </c>
      <c r="CU67" s="22">
        <f t="shared" si="55"/>
        <v>0</v>
      </c>
      <c r="CV67" s="22">
        <f t="shared" si="55"/>
        <v>0</v>
      </c>
      <c r="CW67" s="22">
        <f t="shared" si="55"/>
        <v>0</v>
      </c>
      <c r="CX67" s="22">
        <f t="shared" si="55"/>
        <v>0</v>
      </c>
      <c r="CY67" s="22">
        <f t="shared" si="55"/>
        <v>0</v>
      </c>
      <c r="CZ67" s="22">
        <f t="shared" si="55"/>
        <v>0</v>
      </c>
      <c r="DA67" s="22">
        <f t="shared" si="55"/>
        <v>0</v>
      </c>
      <c r="DB67" s="22">
        <f t="shared" si="55"/>
        <v>0</v>
      </c>
      <c r="DC67" s="22">
        <f t="shared" si="55"/>
        <v>0</v>
      </c>
      <c r="DD67" s="22">
        <f t="shared" si="55"/>
        <v>0</v>
      </c>
      <c r="DE67" s="22">
        <f t="shared" si="55"/>
        <v>0</v>
      </c>
      <c r="DF67" s="22">
        <f t="shared" si="55"/>
        <v>0</v>
      </c>
      <c r="DG67" s="22">
        <f t="shared" si="55"/>
        <v>0</v>
      </c>
      <c r="DH67" s="22">
        <f t="shared" si="55"/>
        <v>0</v>
      </c>
      <c r="DI67" s="22">
        <f t="shared" si="56"/>
        <v>0</v>
      </c>
      <c r="DJ67" s="22">
        <f t="shared" si="56"/>
        <v>0</v>
      </c>
      <c r="DK67" s="22">
        <f t="shared" si="56"/>
        <v>0</v>
      </c>
      <c r="DM67" s="26">
        <f t="shared" si="27"/>
        <v>5000000</v>
      </c>
      <c r="DN67" s="26">
        <f t="shared" si="28"/>
        <v>5000000</v>
      </c>
      <c r="DO67" s="26">
        <f t="shared" si="29"/>
        <v>5000000</v>
      </c>
    </row>
    <row r="68" spans="1:120" s="68" customFormat="1" ht="51.75" customHeight="1" x14ac:dyDescent="0.25">
      <c r="A68" s="194"/>
      <c r="B68" s="174"/>
      <c r="C68" s="66" t="s">
        <v>220</v>
      </c>
      <c r="D68" s="19" t="s">
        <v>221</v>
      </c>
      <c r="E68" s="28">
        <v>520</v>
      </c>
      <c r="F68" s="65" t="s">
        <v>101</v>
      </c>
      <c r="G68" s="22">
        <f t="shared" si="48"/>
        <v>5000000</v>
      </c>
      <c r="H68" s="25"/>
      <c r="I68" s="22">
        <v>5000000</v>
      </c>
      <c r="J68" s="25"/>
      <c r="K68" s="47"/>
      <c r="L68" s="69"/>
      <c r="M68" s="25"/>
      <c r="N68" s="25"/>
      <c r="O68" s="25"/>
      <c r="P68" s="25"/>
      <c r="Q68" s="25"/>
      <c r="R68" s="25"/>
      <c r="S68" s="25"/>
      <c r="T68" s="45"/>
      <c r="U68" s="56"/>
      <c r="V68" s="56"/>
      <c r="W68" s="56"/>
      <c r="X68" s="56"/>
      <c r="Y68" s="56"/>
      <c r="Z68" s="56"/>
      <c r="AA68" s="56"/>
      <c r="AB68" s="67">
        <f t="shared" ref="AB68:AB105" si="60">+AC68/G68</f>
        <v>0</v>
      </c>
      <c r="AC68" s="22">
        <f t="shared" si="59"/>
        <v>0</v>
      </c>
      <c r="AD68" s="56"/>
      <c r="AE68" s="56"/>
      <c r="AF68" s="56"/>
      <c r="AG68" s="56"/>
      <c r="AH68" s="56"/>
      <c r="AI68" s="56"/>
      <c r="AJ68" s="56"/>
      <c r="AK68" s="56"/>
      <c r="AL68" s="56"/>
      <c r="AM68" s="56"/>
      <c r="AN68" s="56"/>
      <c r="AO68" s="56"/>
      <c r="AP68" s="56"/>
      <c r="AQ68" s="56"/>
      <c r="AR68" s="56"/>
      <c r="AS68" s="56"/>
      <c r="AT68" s="56"/>
      <c r="AU68" s="56"/>
      <c r="AV68" s="56"/>
      <c r="AW68" s="56"/>
      <c r="AX68" s="67">
        <f t="shared" ref="AX68:AX105" si="61">1-AB68</f>
        <v>1</v>
      </c>
      <c r="AY68" s="22">
        <f t="shared" si="49"/>
        <v>5000000</v>
      </c>
      <c r="AZ68" s="22">
        <f t="shared" si="57"/>
        <v>0</v>
      </c>
      <c r="BA68" s="22">
        <f t="shared" si="50"/>
        <v>5000000</v>
      </c>
      <c r="BB68" s="22">
        <f t="shared" si="50"/>
        <v>0</v>
      </c>
      <c r="BC68" s="22">
        <f t="shared" si="50"/>
        <v>0</v>
      </c>
      <c r="BD68" s="22">
        <f t="shared" si="50"/>
        <v>0</v>
      </c>
      <c r="BE68" s="22">
        <f t="shared" si="50"/>
        <v>0</v>
      </c>
      <c r="BF68" s="22">
        <f t="shared" si="50"/>
        <v>0</v>
      </c>
      <c r="BG68" s="22">
        <f t="shared" si="50"/>
        <v>0</v>
      </c>
      <c r="BH68" s="22">
        <f t="shared" si="50"/>
        <v>0</v>
      </c>
      <c r="BI68" s="22">
        <f t="shared" si="50"/>
        <v>0</v>
      </c>
      <c r="BJ68" s="22">
        <f t="shared" si="50"/>
        <v>0</v>
      </c>
      <c r="BK68" s="22">
        <f t="shared" si="50"/>
        <v>0</v>
      </c>
      <c r="BL68" s="22">
        <f t="shared" si="50"/>
        <v>0</v>
      </c>
      <c r="BM68" s="22">
        <f t="shared" si="50"/>
        <v>0</v>
      </c>
      <c r="BN68" s="22">
        <f t="shared" si="50"/>
        <v>0</v>
      </c>
      <c r="BO68" s="22">
        <f t="shared" si="50"/>
        <v>0</v>
      </c>
      <c r="BP68" s="22">
        <f t="shared" ref="BP68:BP72" si="62">X68-AT68</f>
        <v>0</v>
      </c>
      <c r="BQ68" s="22">
        <f t="shared" si="51"/>
        <v>0</v>
      </c>
      <c r="BR68" s="22">
        <f t="shared" si="51"/>
        <v>0</v>
      </c>
      <c r="BS68" s="22">
        <f t="shared" si="51"/>
        <v>0</v>
      </c>
      <c r="BT68" s="67">
        <f t="shared" ref="BT68:BT105" si="63">+BU68/G68</f>
        <v>0</v>
      </c>
      <c r="BU68" s="22">
        <f t="shared" si="52"/>
        <v>0</v>
      </c>
      <c r="BV68" s="56"/>
      <c r="BW68" s="56"/>
      <c r="BX68" s="56"/>
      <c r="BY68" s="56"/>
      <c r="BZ68" s="56"/>
      <c r="CA68" s="56"/>
      <c r="CB68" s="56"/>
      <c r="CC68" s="56"/>
      <c r="CD68" s="56"/>
      <c r="CE68" s="56"/>
      <c r="CF68" s="56"/>
      <c r="CG68" s="56"/>
      <c r="CH68" s="56"/>
      <c r="CI68" s="56"/>
      <c r="CJ68" s="56"/>
      <c r="CK68" s="56"/>
      <c r="CL68" s="56"/>
      <c r="CM68" s="56"/>
      <c r="CN68" s="56"/>
      <c r="CO68" s="56"/>
      <c r="CP68" s="67">
        <f t="shared" si="53"/>
        <v>1</v>
      </c>
      <c r="CQ68" s="22">
        <f t="shared" si="54"/>
        <v>5000000</v>
      </c>
      <c r="CR68" s="22">
        <f t="shared" si="58"/>
        <v>0</v>
      </c>
      <c r="CS68" s="22">
        <f t="shared" si="55"/>
        <v>5000000</v>
      </c>
      <c r="CT68" s="22">
        <f t="shared" si="55"/>
        <v>0</v>
      </c>
      <c r="CU68" s="22">
        <f t="shared" si="55"/>
        <v>0</v>
      </c>
      <c r="CV68" s="22">
        <f t="shared" si="55"/>
        <v>0</v>
      </c>
      <c r="CW68" s="22">
        <f t="shared" si="55"/>
        <v>0</v>
      </c>
      <c r="CX68" s="22">
        <f t="shared" si="55"/>
        <v>0</v>
      </c>
      <c r="CY68" s="22">
        <f t="shared" si="55"/>
        <v>0</v>
      </c>
      <c r="CZ68" s="22">
        <f t="shared" si="55"/>
        <v>0</v>
      </c>
      <c r="DA68" s="22">
        <f t="shared" si="55"/>
        <v>0</v>
      </c>
      <c r="DB68" s="22">
        <f t="shared" si="55"/>
        <v>0</v>
      </c>
      <c r="DC68" s="22">
        <f t="shared" si="55"/>
        <v>0</v>
      </c>
      <c r="DD68" s="22">
        <f t="shared" si="55"/>
        <v>0</v>
      </c>
      <c r="DE68" s="22">
        <f t="shared" si="55"/>
        <v>0</v>
      </c>
      <c r="DF68" s="22">
        <f t="shared" si="55"/>
        <v>0</v>
      </c>
      <c r="DG68" s="22">
        <f t="shared" si="55"/>
        <v>0</v>
      </c>
      <c r="DH68" s="22">
        <f t="shared" ref="DH68:DH72" si="64">X68-CL68</f>
        <v>0</v>
      </c>
      <c r="DI68" s="22">
        <f t="shared" si="56"/>
        <v>0</v>
      </c>
      <c r="DJ68" s="22">
        <f t="shared" si="56"/>
        <v>0</v>
      </c>
      <c r="DK68" s="22">
        <f t="shared" si="56"/>
        <v>0</v>
      </c>
      <c r="DM68" s="26">
        <f t="shared" si="27"/>
        <v>5000000</v>
      </c>
      <c r="DN68" s="26">
        <f t="shared" si="28"/>
        <v>5000000</v>
      </c>
      <c r="DO68" s="26">
        <f t="shared" si="29"/>
        <v>5000000</v>
      </c>
    </row>
    <row r="69" spans="1:120" ht="33" customHeight="1" x14ac:dyDescent="0.25">
      <c r="A69" s="194"/>
      <c r="B69" s="172" t="s">
        <v>222</v>
      </c>
      <c r="C69" s="30" t="s">
        <v>223</v>
      </c>
      <c r="D69" s="19" t="s">
        <v>224</v>
      </c>
      <c r="E69" s="20">
        <v>520</v>
      </c>
      <c r="F69" s="65" t="s">
        <v>101</v>
      </c>
      <c r="G69" s="22">
        <f t="shared" si="48"/>
        <v>6000000</v>
      </c>
      <c r="H69" s="31"/>
      <c r="I69" s="22">
        <v>6000000</v>
      </c>
      <c r="J69" s="22"/>
      <c r="K69" s="45"/>
      <c r="L69" s="69"/>
      <c r="M69" s="31"/>
      <c r="N69" s="31"/>
      <c r="O69" s="31"/>
      <c r="P69" s="31"/>
      <c r="Q69" s="31"/>
      <c r="R69" s="25"/>
      <c r="S69" s="31"/>
      <c r="T69" s="45"/>
      <c r="U69" s="22"/>
      <c r="V69" s="22"/>
      <c r="W69" s="22"/>
      <c r="X69" s="22"/>
      <c r="Y69" s="22"/>
      <c r="Z69" s="22"/>
      <c r="AA69" s="22"/>
      <c r="AB69" s="23">
        <f t="shared" si="60"/>
        <v>0</v>
      </c>
      <c r="AC69" s="22">
        <f t="shared" si="59"/>
        <v>0</v>
      </c>
      <c r="AD69" s="22"/>
      <c r="AE69" s="22"/>
      <c r="AF69" s="22"/>
      <c r="AG69" s="22"/>
      <c r="AH69" s="22"/>
      <c r="AI69" s="22"/>
      <c r="AJ69" s="22"/>
      <c r="AK69" s="22"/>
      <c r="AL69" s="22"/>
      <c r="AM69" s="22"/>
      <c r="AN69" s="22"/>
      <c r="AO69" s="22"/>
      <c r="AP69" s="22"/>
      <c r="AQ69" s="22"/>
      <c r="AR69" s="22"/>
      <c r="AS69" s="22"/>
      <c r="AT69" s="22"/>
      <c r="AU69" s="22"/>
      <c r="AV69" s="22"/>
      <c r="AW69" s="22"/>
      <c r="AX69" s="23">
        <f t="shared" si="61"/>
        <v>1</v>
      </c>
      <c r="AY69" s="22">
        <f t="shared" si="49"/>
        <v>6000000</v>
      </c>
      <c r="AZ69" s="22">
        <f t="shared" si="57"/>
        <v>0</v>
      </c>
      <c r="BA69" s="22">
        <f t="shared" si="57"/>
        <v>6000000</v>
      </c>
      <c r="BB69" s="22">
        <f t="shared" si="57"/>
        <v>0</v>
      </c>
      <c r="BC69" s="22">
        <f t="shared" si="57"/>
        <v>0</v>
      </c>
      <c r="BD69" s="22">
        <f t="shared" si="57"/>
        <v>0</v>
      </c>
      <c r="BE69" s="22">
        <f t="shared" si="57"/>
        <v>0</v>
      </c>
      <c r="BF69" s="22">
        <f t="shared" si="57"/>
        <v>0</v>
      </c>
      <c r="BG69" s="22">
        <f t="shared" si="57"/>
        <v>0</v>
      </c>
      <c r="BH69" s="22">
        <f t="shared" si="57"/>
        <v>0</v>
      </c>
      <c r="BI69" s="22">
        <f t="shared" si="57"/>
        <v>0</v>
      </c>
      <c r="BJ69" s="22">
        <f t="shared" si="57"/>
        <v>0</v>
      </c>
      <c r="BK69" s="22">
        <f t="shared" si="57"/>
        <v>0</v>
      </c>
      <c r="BL69" s="22">
        <f t="shared" si="57"/>
        <v>0</v>
      </c>
      <c r="BM69" s="22">
        <f t="shared" si="57"/>
        <v>0</v>
      </c>
      <c r="BN69" s="22">
        <f t="shared" si="57"/>
        <v>0</v>
      </c>
      <c r="BO69" s="22">
        <f t="shared" si="57"/>
        <v>0</v>
      </c>
      <c r="BP69" s="22">
        <f t="shared" si="62"/>
        <v>0</v>
      </c>
      <c r="BQ69" s="22">
        <f t="shared" si="51"/>
        <v>0</v>
      </c>
      <c r="BR69" s="22">
        <f t="shared" si="51"/>
        <v>0</v>
      </c>
      <c r="BS69" s="22">
        <f t="shared" si="51"/>
        <v>0</v>
      </c>
      <c r="BT69" s="23">
        <f t="shared" si="63"/>
        <v>0</v>
      </c>
      <c r="BU69" s="22">
        <f t="shared" si="52"/>
        <v>0</v>
      </c>
      <c r="BV69" s="22"/>
      <c r="BW69" s="22"/>
      <c r="BX69" s="22"/>
      <c r="BY69" s="22"/>
      <c r="BZ69" s="22"/>
      <c r="CA69" s="22"/>
      <c r="CB69" s="22"/>
      <c r="CC69" s="22"/>
      <c r="CD69" s="22"/>
      <c r="CE69" s="22"/>
      <c r="CF69" s="22"/>
      <c r="CG69" s="22"/>
      <c r="CH69" s="22"/>
      <c r="CI69" s="22"/>
      <c r="CJ69" s="22"/>
      <c r="CK69" s="22"/>
      <c r="CL69" s="22"/>
      <c r="CM69" s="22"/>
      <c r="CN69" s="22"/>
      <c r="CO69" s="22"/>
      <c r="CP69" s="67">
        <f t="shared" si="53"/>
        <v>1</v>
      </c>
      <c r="CQ69" s="22">
        <f t="shared" si="54"/>
        <v>6000000</v>
      </c>
      <c r="CR69" s="22">
        <f t="shared" si="58"/>
        <v>0</v>
      </c>
      <c r="CS69" s="22">
        <f t="shared" si="58"/>
        <v>6000000</v>
      </c>
      <c r="CT69" s="22">
        <f t="shared" si="58"/>
        <v>0</v>
      </c>
      <c r="CU69" s="22">
        <f t="shared" si="58"/>
        <v>0</v>
      </c>
      <c r="CV69" s="22">
        <f t="shared" si="58"/>
        <v>0</v>
      </c>
      <c r="CW69" s="22">
        <f t="shared" si="58"/>
        <v>0</v>
      </c>
      <c r="CX69" s="22">
        <f t="shared" si="58"/>
        <v>0</v>
      </c>
      <c r="CY69" s="22">
        <f t="shared" si="58"/>
        <v>0</v>
      </c>
      <c r="CZ69" s="22">
        <f t="shared" si="58"/>
        <v>0</v>
      </c>
      <c r="DA69" s="22">
        <f t="shared" si="58"/>
        <v>0</v>
      </c>
      <c r="DB69" s="22">
        <f t="shared" si="58"/>
        <v>0</v>
      </c>
      <c r="DC69" s="22">
        <f t="shared" si="58"/>
        <v>0</v>
      </c>
      <c r="DD69" s="22">
        <f t="shared" si="58"/>
        <v>0</v>
      </c>
      <c r="DE69" s="22">
        <f t="shared" si="58"/>
        <v>0</v>
      </c>
      <c r="DF69" s="22">
        <f t="shared" si="58"/>
        <v>0</v>
      </c>
      <c r="DG69" s="22">
        <f t="shared" si="58"/>
        <v>0</v>
      </c>
      <c r="DH69" s="22">
        <f t="shared" si="64"/>
        <v>0</v>
      </c>
      <c r="DI69" s="22">
        <f t="shared" si="56"/>
        <v>0</v>
      </c>
      <c r="DJ69" s="22">
        <f t="shared" si="56"/>
        <v>0</v>
      </c>
      <c r="DK69" s="22">
        <f t="shared" si="56"/>
        <v>0</v>
      </c>
      <c r="DM69" s="26">
        <f t="shared" si="27"/>
        <v>6000000</v>
      </c>
      <c r="DN69" s="26">
        <f t="shared" si="28"/>
        <v>6000000</v>
      </c>
      <c r="DO69" s="26">
        <f t="shared" si="29"/>
        <v>6000000</v>
      </c>
      <c r="DP69" s="55"/>
    </row>
    <row r="70" spans="1:120" ht="38.25" customHeight="1" x14ac:dyDescent="0.25">
      <c r="A70" s="194"/>
      <c r="B70" s="173"/>
      <c r="C70" s="30" t="s">
        <v>225</v>
      </c>
      <c r="D70" s="19" t="s">
        <v>226</v>
      </c>
      <c r="E70" s="20">
        <v>520</v>
      </c>
      <c r="F70" s="65" t="s">
        <v>101</v>
      </c>
      <c r="G70" s="22">
        <f t="shared" si="48"/>
        <v>6000000</v>
      </c>
      <c r="H70" s="31"/>
      <c r="I70" s="22">
        <v>6000000</v>
      </c>
      <c r="J70" s="22"/>
      <c r="K70" s="45"/>
      <c r="L70" s="69"/>
      <c r="M70" s="31"/>
      <c r="N70" s="31"/>
      <c r="O70" s="31"/>
      <c r="P70" s="31"/>
      <c r="Q70" s="31"/>
      <c r="R70" s="25"/>
      <c r="S70" s="31"/>
      <c r="T70" s="45"/>
      <c r="U70" s="22"/>
      <c r="V70" s="22"/>
      <c r="W70" s="22"/>
      <c r="X70" s="22"/>
      <c r="Y70" s="22"/>
      <c r="Z70" s="22"/>
      <c r="AA70" s="22"/>
      <c r="AB70" s="23">
        <f t="shared" si="60"/>
        <v>0</v>
      </c>
      <c r="AC70" s="22">
        <f t="shared" si="59"/>
        <v>0</v>
      </c>
      <c r="AD70" s="22"/>
      <c r="AE70" s="22"/>
      <c r="AF70" s="22"/>
      <c r="AG70" s="22"/>
      <c r="AH70" s="22"/>
      <c r="AI70" s="22"/>
      <c r="AJ70" s="22"/>
      <c r="AK70" s="22"/>
      <c r="AL70" s="22"/>
      <c r="AM70" s="22"/>
      <c r="AN70" s="22"/>
      <c r="AO70" s="22"/>
      <c r="AP70" s="22"/>
      <c r="AQ70" s="22"/>
      <c r="AR70" s="22"/>
      <c r="AS70" s="22"/>
      <c r="AT70" s="22"/>
      <c r="AU70" s="22"/>
      <c r="AV70" s="22"/>
      <c r="AW70" s="22"/>
      <c r="AX70" s="23">
        <f t="shared" si="61"/>
        <v>1</v>
      </c>
      <c r="AY70" s="22">
        <f t="shared" si="49"/>
        <v>6000000</v>
      </c>
      <c r="AZ70" s="22">
        <f t="shared" si="57"/>
        <v>0</v>
      </c>
      <c r="BA70" s="22">
        <f t="shared" si="57"/>
        <v>6000000</v>
      </c>
      <c r="BB70" s="22">
        <f t="shared" si="57"/>
        <v>0</v>
      </c>
      <c r="BC70" s="22">
        <f t="shared" si="57"/>
        <v>0</v>
      </c>
      <c r="BD70" s="22">
        <f t="shared" si="57"/>
        <v>0</v>
      </c>
      <c r="BE70" s="22">
        <f t="shared" si="57"/>
        <v>0</v>
      </c>
      <c r="BF70" s="22">
        <f t="shared" si="57"/>
        <v>0</v>
      </c>
      <c r="BG70" s="22">
        <f t="shared" si="57"/>
        <v>0</v>
      </c>
      <c r="BH70" s="22">
        <f t="shared" si="57"/>
        <v>0</v>
      </c>
      <c r="BI70" s="22">
        <f t="shared" si="57"/>
        <v>0</v>
      </c>
      <c r="BJ70" s="22">
        <f t="shared" si="57"/>
        <v>0</v>
      </c>
      <c r="BK70" s="22">
        <f t="shared" si="57"/>
        <v>0</v>
      </c>
      <c r="BL70" s="22">
        <f t="shared" si="57"/>
        <v>0</v>
      </c>
      <c r="BM70" s="22">
        <f t="shared" si="57"/>
        <v>0</v>
      </c>
      <c r="BN70" s="22">
        <f t="shared" si="57"/>
        <v>0</v>
      </c>
      <c r="BO70" s="22">
        <f t="shared" si="57"/>
        <v>0</v>
      </c>
      <c r="BP70" s="22">
        <f t="shared" si="62"/>
        <v>0</v>
      </c>
      <c r="BQ70" s="22">
        <f t="shared" si="51"/>
        <v>0</v>
      </c>
      <c r="BR70" s="22">
        <f t="shared" si="51"/>
        <v>0</v>
      </c>
      <c r="BS70" s="22">
        <f t="shared" si="51"/>
        <v>0</v>
      </c>
      <c r="BT70" s="23">
        <f t="shared" si="63"/>
        <v>0</v>
      </c>
      <c r="BU70" s="22">
        <f t="shared" si="52"/>
        <v>0</v>
      </c>
      <c r="BV70" s="22"/>
      <c r="BW70" s="22"/>
      <c r="BX70" s="22"/>
      <c r="BY70" s="22"/>
      <c r="BZ70" s="22"/>
      <c r="CA70" s="22"/>
      <c r="CB70" s="22"/>
      <c r="CC70" s="22"/>
      <c r="CD70" s="22"/>
      <c r="CE70" s="22"/>
      <c r="CF70" s="22"/>
      <c r="CG70" s="22"/>
      <c r="CH70" s="22"/>
      <c r="CI70" s="22"/>
      <c r="CJ70" s="22"/>
      <c r="CK70" s="22"/>
      <c r="CL70" s="22"/>
      <c r="CM70" s="22"/>
      <c r="CN70" s="22"/>
      <c r="CO70" s="22"/>
      <c r="CP70" s="67">
        <f t="shared" si="53"/>
        <v>1</v>
      </c>
      <c r="CQ70" s="22">
        <f t="shared" si="54"/>
        <v>6000000</v>
      </c>
      <c r="CR70" s="22">
        <f t="shared" si="58"/>
        <v>0</v>
      </c>
      <c r="CS70" s="22">
        <f t="shared" si="58"/>
        <v>6000000</v>
      </c>
      <c r="CT70" s="22">
        <f t="shared" si="58"/>
        <v>0</v>
      </c>
      <c r="CU70" s="22">
        <f t="shared" si="58"/>
        <v>0</v>
      </c>
      <c r="CV70" s="22">
        <f t="shared" si="58"/>
        <v>0</v>
      </c>
      <c r="CW70" s="22">
        <f t="shared" si="58"/>
        <v>0</v>
      </c>
      <c r="CX70" s="22">
        <f t="shared" si="58"/>
        <v>0</v>
      </c>
      <c r="CY70" s="22">
        <f t="shared" si="58"/>
        <v>0</v>
      </c>
      <c r="CZ70" s="22">
        <f t="shared" si="58"/>
        <v>0</v>
      </c>
      <c r="DA70" s="22">
        <f t="shared" si="58"/>
        <v>0</v>
      </c>
      <c r="DB70" s="22">
        <f t="shared" si="58"/>
        <v>0</v>
      </c>
      <c r="DC70" s="22">
        <f t="shared" si="58"/>
        <v>0</v>
      </c>
      <c r="DD70" s="22">
        <f t="shared" si="58"/>
        <v>0</v>
      </c>
      <c r="DE70" s="22">
        <f t="shared" si="58"/>
        <v>0</v>
      </c>
      <c r="DF70" s="22">
        <f t="shared" si="58"/>
        <v>0</v>
      </c>
      <c r="DG70" s="22">
        <f t="shared" si="58"/>
        <v>0</v>
      </c>
      <c r="DH70" s="22">
        <f t="shared" si="64"/>
        <v>0</v>
      </c>
      <c r="DI70" s="22">
        <f t="shared" si="56"/>
        <v>0</v>
      </c>
      <c r="DJ70" s="22">
        <f t="shared" si="56"/>
        <v>0</v>
      </c>
      <c r="DK70" s="22">
        <f t="shared" si="56"/>
        <v>0</v>
      </c>
      <c r="DM70" s="26">
        <f t="shared" si="27"/>
        <v>6000000</v>
      </c>
      <c r="DN70" s="26">
        <f t="shared" si="28"/>
        <v>6000000</v>
      </c>
      <c r="DO70" s="26">
        <f t="shared" si="29"/>
        <v>6000000</v>
      </c>
    </row>
    <row r="71" spans="1:120" ht="28.5" customHeight="1" x14ac:dyDescent="0.25">
      <c r="A71" s="194"/>
      <c r="B71" s="173"/>
      <c r="C71" s="30" t="s">
        <v>227</v>
      </c>
      <c r="D71" s="19" t="s">
        <v>228</v>
      </c>
      <c r="E71" s="20">
        <v>520</v>
      </c>
      <c r="F71" s="65" t="s">
        <v>101</v>
      </c>
      <c r="G71" s="22">
        <f t="shared" si="48"/>
        <v>200000000</v>
      </c>
      <c r="H71" s="31"/>
      <c r="I71" s="22">
        <v>200000000</v>
      </c>
      <c r="J71" s="31"/>
      <c r="K71" s="46"/>
      <c r="L71" s="69"/>
      <c r="M71" s="31"/>
      <c r="N71" s="31"/>
      <c r="O71" s="31"/>
      <c r="P71" s="31"/>
      <c r="Q71" s="31"/>
      <c r="R71" s="25"/>
      <c r="S71" s="31"/>
      <c r="T71" s="69"/>
      <c r="U71" s="22"/>
      <c r="V71" s="22"/>
      <c r="W71" s="22"/>
      <c r="X71" s="22"/>
      <c r="Y71" s="22"/>
      <c r="Z71" s="22"/>
      <c r="AA71" s="22"/>
      <c r="AB71" s="23">
        <f t="shared" si="60"/>
        <v>0.63427317000000005</v>
      </c>
      <c r="AC71" s="22">
        <f t="shared" si="59"/>
        <v>126854634</v>
      </c>
      <c r="AD71" s="22"/>
      <c r="AE71" s="22">
        <f>+'[2]FEBRERO 2017'!$K$1068</f>
        <v>126854634</v>
      </c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3">
        <f t="shared" si="61"/>
        <v>0.36572682999999995</v>
      </c>
      <c r="AY71" s="22">
        <f t="shared" si="49"/>
        <v>73145366</v>
      </c>
      <c r="AZ71" s="22">
        <f t="shared" si="57"/>
        <v>0</v>
      </c>
      <c r="BA71" s="22">
        <f t="shared" si="57"/>
        <v>73145366</v>
      </c>
      <c r="BB71" s="22">
        <f t="shared" si="57"/>
        <v>0</v>
      </c>
      <c r="BC71" s="22">
        <f t="shared" si="57"/>
        <v>0</v>
      </c>
      <c r="BD71" s="22">
        <f t="shared" si="57"/>
        <v>0</v>
      </c>
      <c r="BE71" s="22">
        <f t="shared" si="57"/>
        <v>0</v>
      </c>
      <c r="BF71" s="22">
        <f t="shared" si="57"/>
        <v>0</v>
      </c>
      <c r="BG71" s="22">
        <f t="shared" si="57"/>
        <v>0</v>
      </c>
      <c r="BH71" s="22">
        <f t="shared" si="57"/>
        <v>0</v>
      </c>
      <c r="BI71" s="22">
        <f t="shared" si="57"/>
        <v>0</v>
      </c>
      <c r="BJ71" s="22">
        <f t="shared" si="57"/>
        <v>0</v>
      </c>
      <c r="BK71" s="22">
        <f t="shared" si="57"/>
        <v>0</v>
      </c>
      <c r="BL71" s="22">
        <f t="shared" si="57"/>
        <v>0</v>
      </c>
      <c r="BM71" s="22">
        <f t="shared" si="57"/>
        <v>0</v>
      </c>
      <c r="BN71" s="22">
        <f t="shared" si="57"/>
        <v>0</v>
      </c>
      <c r="BO71" s="22">
        <f t="shared" si="57"/>
        <v>0</v>
      </c>
      <c r="BP71" s="22">
        <f t="shared" si="62"/>
        <v>0</v>
      </c>
      <c r="BQ71" s="22">
        <f t="shared" si="51"/>
        <v>0</v>
      </c>
      <c r="BR71" s="22">
        <f t="shared" si="51"/>
        <v>0</v>
      </c>
      <c r="BS71" s="22">
        <f t="shared" si="51"/>
        <v>0</v>
      </c>
      <c r="BT71" s="23">
        <f t="shared" si="63"/>
        <v>0.63427317000000005</v>
      </c>
      <c r="BU71" s="22">
        <f t="shared" si="52"/>
        <v>126854634</v>
      </c>
      <c r="BV71" s="22"/>
      <c r="BW71" s="22">
        <f>+'[2]FEBRERO 2017'!$H$1066</f>
        <v>126854634</v>
      </c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67">
        <f t="shared" si="53"/>
        <v>0.36572682999999995</v>
      </c>
      <c r="CQ71" s="22">
        <f t="shared" si="54"/>
        <v>73145366</v>
      </c>
      <c r="CR71" s="22">
        <f t="shared" si="58"/>
        <v>0</v>
      </c>
      <c r="CS71" s="22">
        <f t="shared" si="58"/>
        <v>73145366</v>
      </c>
      <c r="CT71" s="22">
        <f t="shared" si="58"/>
        <v>0</v>
      </c>
      <c r="CU71" s="22">
        <f t="shared" si="58"/>
        <v>0</v>
      </c>
      <c r="CV71" s="22">
        <f t="shared" si="58"/>
        <v>0</v>
      </c>
      <c r="CW71" s="22">
        <f t="shared" si="58"/>
        <v>0</v>
      </c>
      <c r="CX71" s="22">
        <f t="shared" si="58"/>
        <v>0</v>
      </c>
      <c r="CY71" s="22">
        <f t="shared" si="58"/>
        <v>0</v>
      </c>
      <c r="CZ71" s="22">
        <f t="shared" si="58"/>
        <v>0</v>
      </c>
      <c r="DA71" s="22">
        <f t="shared" si="58"/>
        <v>0</v>
      </c>
      <c r="DB71" s="22">
        <f t="shared" si="58"/>
        <v>0</v>
      </c>
      <c r="DC71" s="22">
        <f t="shared" si="58"/>
        <v>0</v>
      </c>
      <c r="DD71" s="22">
        <f t="shared" si="58"/>
        <v>0</v>
      </c>
      <c r="DE71" s="22">
        <f t="shared" si="58"/>
        <v>0</v>
      </c>
      <c r="DF71" s="22">
        <f t="shared" si="58"/>
        <v>0</v>
      </c>
      <c r="DG71" s="22">
        <f t="shared" si="58"/>
        <v>0</v>
      </c>
      <c r="DH71" s="22">
        <f t="shared" si="64"/>
        <v>0</v>
      </c>
      <c r="DI71" s="22">
        <f t="shared" si="56"/>
        <v>0</v>
      </c>
      <c r="DJ71" s="22">
        <f t="shared" si="56"/>
        <v>0</v>
      </c>
      <c r="DK71" s="22">
        <f t="shared" si="56"/>
        <v>0</v>
      </c>
      <c r="DM71" s="26">
        <f t="shared" si="27"/>
        <v>200000000</v>
      </c>
      <c r="DN71" s="26">
        <f t="shared" si="28"/>
        <v>200000000</v>
      </c>
      <c r="DO71" s="26">
        <f t="shared" si="29"/>
        <v>200000000</v>
      </c>
    </row>
    <row r="72" spans="1:120" ht="59.25" customHeight="1" x14ac:dyDescent="0.25">
      <c r="A72" s="194"/>
      <c r="B72" s="173"/>
      <c r="C72" s="70" t="s">
        <v>229</v>
      </c>
      <c r="D72" s="19" t="s">
        <v>230</v>
      </c>
      <c r="E72" s="20">
        <v>520</v>
      </c>
      <c r="F72" s="65" t="s">
        <v>231</v>
      </c>
      <c r="G72" s="22">
        <f t="shared" si="48"/>
        <v>22029791</v>
      </c>
      <c r="H72" s="71"/>
      <c r="I72" s="22"/>
      <c r="J72" s="71"/>
      <c r="K72" s="72"/>
      <c r="L72" s="69"/>
      <c r="M72" s="71"/>
      <c r="N72" s="71"/>
      <c r="O72" s="71"/>
      <c r="P72" s="71"/>
      <c r="Q72" s="71"/>
      <c r="R72" s="73"/>
      <c r="S72" s="71"/>
      <c r="T72" s="69"/>
      <c r="U72" s="36"/>
      <c r="V72" s="36"/>
      <c r="W72" s="36"/>
      <c r="X72" s="36"/>
      <c r="Y72" s="36"/>
      <c r="Z72" s="36"/>
      <c r="AA72" s="36">
        <v>22029791</v>
      </c>
      <c r="AB72" s="23">
        <f t="shared" si="60"/>
        <v>0</v>
      </c>
      <c r="AC72" s="22">
        <f t="shared" si="59"/>
        <v>0</v>
      </c>
      <c r="AD72" s="36"/>
      <c r="AE72" s="36"/>
      <c r="AF72" s="36"/>
      <c r="AG72" s="36"/>
      <c r="AH72" s="36"/>
      <c r="AI72" s="36"/>
      <c r="AJ72" s="36"/>
      <c r="AK72" s="36"/>
      <c r="AL72" s="36"/>
      <c r="AM72" s="36"/>
      <c r="AN72" s="36"/>
      <c r="AO72" s="36"/>
      <c r="AP72" s="36"/>
      <c r="AQ72" s="36"/>
      <c r="AR72" s="36"/>
      <c r="AS72" s="36"/>
      <c r="AT72" s="36"/>
      <c r="AU72" s="36"/>
      <c r="AV72" s="36"/>
      <c r="AW72" s="36"/>
      <c r="AX72" s="23">
        <f t="shared" si="61"/>
        <v>1</v>
      </c>
      <c r="AY72" s="22">
        <f t="shared" si="49"/>
        <v>22029791</v>
      </c>
      <c r="AZ72" s="22">
        <f t="shared" si="57"/>
        <v>0</v>
      </c>
      <c r="BA72" s="22">
        <f t="shared" si="57"/>
        <v>0</v>
      </c>
      <c r="BB72" s="22">
        <f t="shared" si="57"/>
        <v>0</v>
      </c>
      <c r="BC72" s="22">
        <f t="shared" si="57"/>
        <v>0</v>
      </c>
      <c r="BD72" s="22">
        <f t="shared" si="57"/>
        <v>0</v>
      </c>
      <c r="BE72" s="22">
        <f t="shared" si="57"/>
        <v>0</v>
      </c>
      <c r="BF72" s="22">
        <f t="shared" si="57"/>
        <v>0</v>
      </c>
      <c r="BG72" s="22">
        <f t="shared" si="57"/>
        <v>0</v>
      </c>
      <c r="BH72" s="22">
        <f t="shared" si="57"/>
        <v>0</v>
      </c>
      <c r="BI72" s="22">
        <f t="shared" si="57"/>
        <v>0</v>
      </c>
      <c r="BJ72" s="22">
        <f t="shared" si="57"/>
        <v>0</v>
      </c>
      <c r="BK72" s="22">
        <f t="shared" si="57"/>
        <v>0</v>
      </c>
      <c r="BL72" s="22">
        <f t="shared" si="57"/>
        <v>0</v>
      </c>
      <c r="BM72" s="22">
        <f t="shared" si="57"/>
        <v>0</v>
      </c>
      <c r="BN72" s="22">
        <f t="shared" si="57"/>
        <v>0</v>
      </c>
      <c r="BO72" s="22">
        <f t="shared" si="57"/>
        <v>0</v>
      </c>
      <c r="BP72" s="22">
        <f t="shared" si="62"/>
        <v>0</v>
      </c>
      <c r="BQ72" s="22">
        <f t="shared" si="51"/>
        <v>0</v>
      </c>
      <c r="BR72" s="22">
        <f t="shared" si="51"/>
        <v>0</v>
      </c>
      <c r="BS72" s="22">
        <f t="shared" si="51"/>
        <v>22029791</v>
      </c>
      <c r="BT72" s="23">
        <f t="shared" si="63"/>
        <v>0</v>
      </c>
      <c r="BU72" s="22">
        <f t="shared" si="52"/>
        <v>0</v>
      </c>
      <c r="BV72" s="36"/>
      <c r="BW72" s="36"/>
      <c r="BX72" s="36"/>
      <c r="BY72" s="36"/>
      <c r="BZ72" s="36"/>
      <c r="CA72" s="36"/>
      <c r="CB72" s="36"/>
      <c r="CC72" s="36"/>
      <c r="CD72" s="36"/>
      <c r="CE72" s="36"/>
      <c r="CF72" s="36"/>
      <c r="CG72" s="36"/>
      <c r="CH72" s="36"/>
      <c r="CI72" s="36"/>
      <c r="CJ72" s="36"/>
      <c r="CK72" s="36"/>
      <c r="CL72" s="36"/>
      <c r="CM72" s="36"/>
      <c r="CN72" s="36"/>
      <c r="CO72" s="36"/>
      <c r="CP72" s="67">
        <f t="shared" si="53"/>
        <v>1</v>
      </c>
      <c r="CQ72" s="22">
        <f t="shared" si="54"/>
        <v>22029791</v>
      </c>
      <c r="CR72" s="22">
        <f t="shared" si="58"/>
        <v>0</v>
      </c>
      <c r="CS72" s="22">
        <f t="shared" si="58"/>
        <v>0</v>
      </c>
      <c r="CT72" s="22">
        <f t="shared" si="58"/>
        <v>0</v>
      </c>
      <c r="CU72" s="22">
        <f t="shared" si="58"/>
        <v>0</v>
      </c>
      <c r="CV72" s="22">
        <f t="shared" si="58"/>
        <v>0</v>
      </c>
      <c r="CW72" s="22">
        <f t="shared" si="58"/>
        <v>0</v>
      </c>
      <c r="CX72" s="22">
        <f t="shared" si="58"/>
        <v>0</v>
      </c>
      <c r="CY72" s="22">
        <f t="shared" si="58"/>
        <v>0</v>
      </c>
      <c r="CZ72" s="22">
        <f t="shared" si="58"/>
        <v>0</v>
      </c>
      <c r="DA72" s="22">
        <f t="shared" si="58"/>
        <v>0</v>
      </c>
      <c r="DB72" s="22">
        <f t="shared" si="58"/>
        <v>0</v>
      </c>
      <c r="DC72" s="22">
        <f t="shared" si="58"/>
        <v>0</v>
      </c>
      <c r="DD72" s="22">
        <f t="shared" si="58"/>
        <v>0</v>
      </c>
      <c r="DE72" s="22">
        <f t="shared" si="58"/>
        <v>0</v>
      </c>
      <c r="DF72" s="22">
        <f t="shared" si="58"/>
        <v>0</v>
      </c>
      <c r="DG72" s="22">
        <f t="shared" si="58"/>
        <v>0</v>
      </c>
      <c r="DH72" s="22">
        <f t="shared" si="64"/>
        <v>0</v>
      </c>
      <c r="DI72" s="22">
        <f t="shared" si="56"/>
        <v>0</v>
      </c>
      <c r="DJ72" s="22">
        <f t="shared" si="56"/>
        <v>0</v>
      </c>
      <c r="DK72" s="22">
        <f t="shared" si="56"/>
        <v>22029791</v>
      </c>
      <c r="DM72" s="26">
        <f t="shared" si="27"/>
        <v>22029791</v>
      </c>
      <c r="DN72" s="26">
        <f t="shared" si="28"/>
        <v>22029791</v>
      </c>
      <c r="DO72" s="26">
        <f t="shared" si="29"/>
        <v>22029791</v>
      </c>
    </row>
    <row r="73" spans="1:120" s="43" customFormat="1" ht="20.25" customHeight="1" thickBot="1" x14ac:dyDescent="0.3">
      <c r="A73" s="74"/>
      <c r="B73" s="189" t="s">
        <v>232</v>
      </c>
      <c r="C73" s="190"/>
      <c r="D73" s="190"/>
      <c r="E73" s="190"/>
      <c r="F73" s="191"/>
      <c r="G73" s="59">
        <f>SUM(G53:G72)</f>
        <v>2077873680</v>
      </c>
      <c r="H73" s="59">
        <f>SUM(H53:H72)</f>
        <v>0</v>
      </c>
      <c r="I73" s="59">
        <f>SUM(I53:I72)</f>
        <v>422000000</v>
      </c>
      <c r="J73" s="59">
        <f>SUM(J53:J71)</f>
        <v>0</v>
      </c>
      <c r="K73" s="59">
        <f>SUM(K53:K71)</f>
        <v>0</v>
      </c>
      <c r="L73" s="59">
        <f>SUM(L53:L72)</f>
        <v>0</v>
      </c>
      <c r="M73" s="59">
        <f>SUM(M53:M72)</f>
        <v>0</v>
      </c>
      <c r="N73" s="59"/>
      <c r="O73" s="59">
        <f t="shared" ref="O73:AA73" si="65">SUM(O53:O72)</f>
        <v>0</v>
      </c>
      <c r="P73" s="59">
        <f t="shared" si="65"/>
        <v>0</v>
      </c>
      <c r="Q73" s="59">
        <f t="shared" si="65"/>
        <v>0</v>
      </c>
      <c r="R73" s="59">
        <f t="shared" si="65"/>
        <v>0</v>
      </c>
      <c r="S73" s="59">
        <f t="shared" si="65"/>
        <v>1018432040</v>
      </c>
      <c r="T73" s="59">
        <f t="shared" si="65"/>
        <v>0</v>
      </c>
      <c r="U73" s="59">
        <f t="shared" si="65"/>
        <v>0</v>
      </c>
      <c r="V73" s="59">
        <f t="shared" si="65"/>
        <v>220084973</v>
      </c>
      <c r="W73" s="59">
        <f t="shared" si="65"/>
        <v>0</v>
      </c>
      <c r="X73" s="59">
        <f t="shared" si="65"/>
        <v>0</v>
      </c>
      <c r="Y73" s="59">
        <f t="shared" si="65"/>
        <v>0</v>
      </c>
      <c r="Z73" s="59">
        <f t="shared" si="65"/>
        <v>0</v>
      </c>
      <c r="AA73" s="59">
        <f t="shared" si="65"/>
        <v>417356667</v>
      </c>
      <c r="AB73" s="40">
        <f t="shared" si="60"/>
        <v>0.26548500051263946</v>
      </c>
      <c r="AC73" s="59">
        <f>SUM(AC53:AC72)</f>
        <v>551644295</v>
      </c>
      <c r="AD73" s="59">
        <f t="shared" ref="AD73:AW73" si="66">SUM(AD53:AD72)</f>
        <v>0</v>
      </c>
      <c r="AE73" s="59">
        <f t="shared" si="66"/>
        <v>247783860</v>
      </c>
      <c r="AF73" s="59">
        <f t="shared" si="66"/>
        <v>0</v>
      </c>
      <c r="AG73" s="59">
        <f t="shared" si="66"/>
        <v>0</v>
      </c>
      <c r="AH73" s="59">
        <f t="shared" si="66"/>
        <v>0</v>
      </c>
      <c r="AI73" s="59">
        <f t="shared" si="66"/>
        <v>0</v>
      </c>
      <c r="AJ73" s="59">
        <f t="shared" si="66"/>
        <v>0</v>
      </c>
      <c r="AK73" s="59">
        <f t="shared" si="66"/>
        <v>0</v>
      </c>
      <c r="AL73" s="59">
        <f t="shared" si="66"/>
        <v>0</v>
      </c>
      <c r="AM73" s="59">
        <f t="shared" si="66"/>
        <v>0</v>
      </c>
      <c r="AN73" s="59">
        <f t="shared" si="66"/>
        <v>0</v>
      </c>
      <c r="AO73" s="59">
        <f t="shared" si="66"/>
        <v>0</v>
      </c>
      <c r="AP73" s="59">
        <f t="shared" si="66"/>
        <v>0</v>
      </c>
      <c r="AQ73" s="59">
        <f t="shared" si="66"/>
        <v>0</v>
      </c>
      <c r="AR73" s="59">
        <f t="shared" si="66"/>
        <v>65267762</v>
      </c>
      <c r="AS73" s="59">
        <f t="shared" si="66"/>
        <v>0</v>
      </c>
      <c r="AT73" s="59">
        <f t="shared" si="66"/>
        <v>0</v>
      </c>
      <c r="AU73" s="59">
        <f t="shared" si="66"/>
        <v>0</v>
      </c>
      <c r="AV73" s="59">
        <f t="shared" si="66"/>
        <v>0</v>
      </c>
      <c r="AW73" s="59">
        <f t="shared" si="66"/>
        <v>238592673</v>
      </c>
      <c r="AX73" s="40">
        <f t="shared" si="61"/>
        <v>0.73451499948736054</v>
      </c>
      <c r="AY73" s="59">
        <f t="shared" ref="AY73:BS73" si="67">SUM(AY53:AY72)</f>
        <v>1526229385</v>
      </c>
      <c r="AZ73" s="59">
        <f t="shared" si="67"/>
        <v>0</v>
      </c>
      <c r="BA73" s="59">
        <f t="shared" si="67"/>
        <v>174216140</v>
      </c>
      <c r="BB73" s="59">
        <f t="shared" si="67"/>
        <v>0</v>
      </c>
      <c r="BC73" s="59">
        <f t="shared" si="67"/>
        <v>0</v>
      </c>
      <c r="BD73" s="59">
        <f t="shared" si="67"/>
        <v>0</v>
      </c>
      <c r="BE73" s="59">
        <f t="shared" si="67"/>
        <v>0</v>
      </c>
      <c r="BF73" s="59">
        <f t="shared" si="67"/>
        <v>0</v>
      </c>
      <c r="BG73" s="59">
        <f t="shared" si="67"/>
        <v>0</v>
      </c>
      <c r="BH73" s="59">
        <f t="shared" si="67"/>
        <v>0</v>
      </c>
      <c r="BI73" s="59">
        <f t="shared" si="67"/>
        <v>0</v>
      </c>
      <c r="BJ73" s="59">
        <f t="shared" si="67"/>
        <v>0</v>
      </c>
      <c r="BK73" s="59">
        <f t="shared" si="67"/>
        <v>1018432040</v>
      </c>
      <c r="BL73" s="59">
        <f t="shared" si="67"/>
        <v>0</v>
      </c>
      <c r="BM73" s="59">
        <f t="shared" si="67"/>
        <v>0</v>
      </c>
      <c r="BN73" s="59">
        <f t="shared" si="67"/>
        <v>154817211</v>
      </c>
      <c r="BO73" s="59">
        <f t="shared" si="67"/>
        <v>0</v>
      </c>
      <c r="BP73" s="59">
        <f t="shared" si="67"/>
        <v>0</v>
      </c>
      <c r="BQ73" s="59">
        <f t="shared" si="67"/>
        <v>0</v>
      </c>
      <c r="BR73" s="59">
        <f t="shared" si="67"/>
        <v>0</v>
      </c>
      <c r="BS73" s="59">
        <f t="shared" si="67"/>
        <v>178763994</v>
      </c>
      <c r="BT73" s="40">
        <f t="shared" si="63"/>
        <v>0.21278687499424892</v>
      </c>
      <c r="BU73" s="59">
        <f t="shared" ref="BU73:CK73" si="68">SUM(BU53:BU72)</f>
        <v>442144247</v>
      </c>
      <c r="BV73" s="59">
        <f t="shared" si="68"/>
        <v>0</v>
      </c>
      <c r="BW73" s="59">
        <f t="shared" si="68"/>
        <v>194390526</v>
      </c>
      <c r="BX73" s="59">
        <f t="shared" si="68"/>
        <v>0</v>
      </c>
      <c r="BY73" s="59">
        <f t="shared" si="68"/>
        <v>0</v>
      </c>
      <c r="BZ73" s="59">
        <f t="shared" si="68"/>
        <v>0</v>
      </c>
      <c r="CA73" s="59">
        <f t="shared" si="68"/>
        <v>0</v>
      </c>
      <c r="CB73" s="59">
        <f t="shared" si="68"/>
        <v>0</v>
      </c>
      <c r="CC73" s="59">
        <f t="shared" si="68"/>
        <v>0</v>
      </c>
      <c r="CD73" s="59">
        <f t="shared" si="68"/>
        <v>0</v>
      </c>
      <c r="CE73" s="59">
        <f t="shared" si="68"/>
        <v>0</v>
      </c>
      <c r="CF73" s="59">
        <f t="shared" si="68"/>
        <v>0</v>
      </c>
      <c r="CG73" s="59">
        <f t="shared" si="68"/>
        <v>0</v>
      </c>
      <c r="CH73" s="59">
        <f t="shared" si="68"/>
        <v>0</v>
      </c>
      <c r="CI73" s="59">
        <f t="shared" si="68"/>
        <v>0</v>
      </c>
      <c r="CJ73" s="59">
        <f t="shared" si="68"/>
        <v>31583922</v>
      </c>
      <c r="CK73" s="59">
        <f t="shared" si="68"/>
        <v>0</v>
      </c>
      <c r="CL73" s="59"/>
      <c r="CM73" s="59">
        <f>SUM(CM53:CM72)</f>
        <v>0</v>
      </c>
      <c r="CN73" s="59">
        <f>SUM(CN53:CN72)</f>
        <v>0</v>
      </c>
      <c r="CO73" s="59">
        <f>SUM(CO53:CO72)</f>
        <v>216169799</v>
      </c>
      <c r="CP73" s="40">
        <f t="shared" si="53"/>
        <v>0.78721312500575102</v>
      </c>
      <c r="CQ73" s="59">
        <f t="shared" ref="CQ73:DK73" si="69">SUM(CQ53:CQ72)</f>
        <v>1635729433</v>
      </c>
      <c r="CR73" s="59">
        <f t="shared" si="69"/>
        <v>0</v>
      </c>
      <c r="CS73" s="59">
        <f t="shared" si="69"/>
        <v>227609474</v>
      </c>
      <c r="CT73" s="59">
        <f t="shared" si="69"/>
        <v>0</v>
      </c>
      <c r="CU73" s="59">
        <f t="shared" si="69"/>
        <v>0</v>
      </c>
      <c r="CV73" s="59">
        <f t="shared" si="69"/>
        <v>0</v>
      </c>
      <c r="CW73" s="59">
        <f t="shared" si="69"/>
        <v>0</v>
      </c>
      <c r="CX73" s="59">
        <f t="shared" si="69"/>
        <v>0</v>
      </c>
      <c r="CY73" s="59">
        <f t="shared" si="69"/>
        <v>0</v>
      </c>
      <c r="CZ73" s="59">
        <f t="shared" si="69"/>
        <v>0</v>
      </c>
      <c r="DA73" s="59">
        <f t="shared" si="69"/>
        <v>0</v>
      </c>
      <c r="DB73" s="59">
        <f t="shared" si="69"/>
        <v>0</v>
      </c>
      <c r="DC73" s="59">
        <f t="shared" si="69"/>
        <v>1018432040</v>
      </c>
      <c r="DD73" s="59">
        <f t="shared" si="69"/>
        <v>0</v>
      </c>
      <c r="DE73" s="59">
        <f t="shared" si="69"/>
        <v>0</v>
      </c>
      <c r="DF73" s="59">
        <f t="shared" si="69"/>
        <v>188501051</v>
      </c>
      <c r="DG73" s="59">
        <f t="shared" si="69"/>
        <v>0</v>
      </c>
      <c r="DH73" s="59">
        <f t="shared" si="69"/>
        <v>0</v>
      </c>
      <c r="DI73" s="59">
        <f t="shared" si="69"/>
        <v>0</v>
      </c>
      <c r="DJ73" s="59">
        <f t="shared" si="69"/>
        <v>0</v>
      </c>
      <c r="DK73" s="59">
        <f t="shared" si="69"/>
        <v>201186868</v>
      </c>
      <c r="DM73" s="26">
        <f t="shared" si="27"/>
        <v>2077873680</v>
      </c>
      <c r="DN73" s="26">
        <f t="shared" si="28"/>
        <v>2077873680</v>
      </c>
      <c r="DO73" s="26">
        <f t="shared" si="29"/>
        <v>2077873680</v>
      </c>
    </row>
    <row r="74" spans="1:120" s="43" customFormat="1" ht="27.75" customHeight="1" thickTop="1" x14ac:dyDescent="0.25">
      <c r="A74" s="183" t="s">
        <v>233</v>
      </c>
      <c r="B74" s="172" t="s">
        <v>234</v>
      </c>
      <c r="C74" s="49" t="s">
        <v>235</v>
      </c>
      <c r="D74" s="19" t="s">
        <v>236</v>
      </c>
      <c r="E74" s="20">
        <v>301</v>
      </c>
      <c r="F74" s="21" t="s">
        <v>237</v>
      </c>
      <c r="G74" s="22">
        <f t="shared" ref="G74:G87" si="70">SUM(H74:AA74)</f>
        <v>95000000</v>
      </c>
      <c r="H74" s="22">
        <v>95000000</v>
      </c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  <c r="AA74" s="22"/>
      <c r="AB74" s="23">
        <f t="shared" si="60"/>
        <v>1</v>
      </c>
      <c r="AC74" s="22">
        <f t="shared" ref="AC74:AC87" si="71">SUM(AD74:AW74)</f>
        <v>95000000</v>
      </c>
      <c r="AD74" s="22">
        <f>+'[1]ENERO 2017'!$J$148</f>
        <v>95000000</v>
      </c>
      <c r="AE74" s="22"/>
      <c r="AF74" s="22"/>
      <c r="AG74" s="22"/>
      <c r="AH74" s="22"/>
      <c r="AI74" s="22"/>
      <c r="AJ74" s="22"/>
      <c r="AK74" s="22"/>
      <c r="AL74" s="22"/>
      <c r="AM74" s="22"/>
      <c r="AN74" s="22"/>
      <c r="AO74" s="22"/>
      <c r="AP74" s="22"/>
      <c r="AQ74" s="22"/>
      <c r="AR74" s="22"/>
      <c r="AS74" s="22"/>
      <c r="AT74" s="22"/>
      <c r="AU74" s="22"/>
      <c r="AV74" s="22"/>
      <c r="AW74" s="22"/>
      <c r="AX74" s="23">
        <f t="shared" si="61"/>
        <v>0</v>
      </c>
      <c r="AY74" s="22">
        <f t="shared" ref="AY74:AY87" si="72">SUM(AZ74:BS74)</f>
        <v>0</v>
      </c>
      <c r="AZ74" s="22">
        <f t="shared" ref="AZ74:BS86" si="73">H74-AD74</f>
        <v>0</v>
      </c>
      <c r="BA74" s="22">
        <f t="shared" si="73"/>
        <v>0</v>
      </c>
      <c r="BB74" s="22">
        <f t="shared" si="73"/>
        <v>0</v>
      </c>
      <c r="BC74" s="22">
        <f t="shared" si="73"/>
        <v>0</v>
      </c>
      <c r="BD74" s="22">
        <f t="shared" si="73"/>
        <v>0</v>
      </c>
      <c r="BE74" s="22">
        <f t="shared" si="73"/>
        <v>0</v>
      </c>
      <c r="BF74" s="22">
        <f t="shared" si="73"/>
        <v>0</v>
      </c>
      <c r="BG74" s="22">
        <f t="shared" si="73"/>
        <v>0</v>
      </c>
      <c r="BH74" s="22">
        <f t="shared" si="73"/>
        <v>0</v>
      </c>
      <c r="BI74" s="22">
        <f t="shared" si="73"/>
        <v>0</v>
      </c>
      <c r="BJ74" s="22">
        <f t="shared" si="73"/>
        <v>0</v>
      </c>
      <c r="BK74" s="22">
        <f t="shared" si="73"/>
        <v>0</v>
      </c>
      <c r="BL74" s="22">
        <f t="shared" si="73"/>
        <v>0</v>
      </c>
      <c r="BM74" s="22">
        <f t="shared" si="73"/>
        <v>0</v>
      </c>
      <c r="BN74" s="22">
        <f t="shared" si="73"/>
        <v>0</v>
      </c>
      <c r="BO74" s="22">
        <f t="shared" si="73"/>
        <v>0</v>
      </c>
      <c r="BP74" s="22">
        <f t="shared" si="73"/>
        <v>0</v>
      </c>
      <c r="BQ74" s="22">
        <f t="shared" si="73"/>
        <v>0</v>
      </c>
      <c r="BR74" s="22">
        <f t="shared" si="73"/>
        <v>0</v>
      </c>
      <c r="BS74" s="22">
        <f t="shared" si="73"/>
        <v>0</v>
      </c>
      <c r="BT74" s="23">
        <f t="shared" si="63"/>
        <v>0.3474887789473684</v>
      </c>
      <c r="BU74" s="22">
        <f t="shared" ref="BU74:BU87" si="74">SUM(BV74:CO74)</f>
        <v>33011434</v>
      </c>
      <c r="BV74" s="22">
        <f>+'[2]FEBRERO 2017'!$H$184</f>
        <v>33011434</v>
      </c>
      <c r="BW74" s="22"/>
      <c r="BX74" s="22"/>
      <c r="BY74" s="22"/>
      <c r="BZ74" s="22"/>
      <c r="CA74" s="22"/>
      <c r="CB74" s="22"/>
      <c r="CC74" s="22"/>
      <c r="CD74" s="22"/>
      <c r="CE74" s="22"/>
      <c r="CF74" s="22"/>
      <c r="CG74" s="22"/>
      <c r="CH74" s="22"/>
      <c r="CI74" s="22"/>
      <c r="CJ74" s="22"/>
      <c r="CK74" s="22"/>
      <c r="CL74" s="22"/>
      <c r="CM74" s="22"/>
      <c r="CN74" s="22"/>
      <c r="CO74" s="22"/>
      <c r="CP74" s="23">
        <f t="shared" si="53"/>
        <v>0.6525112210526316</v>
      </c>
      <c r="CQ74" s="22">
        <f t="shared" ref="CQ74:CQ87" si="75">SUM(CR74:DK74)</f>
        <v>61988566</v>
      </c>
      <c r="CR74" s="22">
        <f>H74-BV74</f>
        <v>61988566</v>
      </c>
      <c r="CS74" s="22">
        <f t="shared" ref="CS74:DH87" si="76">I74-BW74</f>
        <v>0</v>
      </c>
      <c r="CT74" s="22">
        <f t="shared" si="76"/>
        <v>0</v>
      </c>
      <c r="CU74" s="22">
        <f t="shared" si="76"/>
        <v>0</v>
      </c>
      <c r="CV74" s="22">
        <f t="shared" si="76"/>
        <v>0</v>
      </c>
      <c r="CW74" s="22">
        <f t="shared" si="76"/>
        <v>0</v>
      </c>
      <c r="CX74" s="22">
        <f t="shared" si="76"/>
        <v>0</v>
      </c>
      <c r="CY74" s="22">
        <f t="shared" si="76"/>
        <v>0</v>
      </c>
      <c r="CZ74" s="22">
        <f t="shared" si="76"/>
        <v>0</v>
      </c>
      <c r="DA74" s="22">
        <f t="shared" si="76"/>
        <v>0</v>
      </c>
      <c r="DB74" s="22">
        <f t="shared" si="76"/>
        <v>0</v>
      </c>
      <c r="DC74" s="22">
        <f t="shared" si="76"/>
        <v>0</v>
      </c>
      <c r="DD74" s="22">
        <f t="shared" si="76"/>
        <v>0</v>
      </c>
      <c r="DE74" s="22">
        <f t="shared" si="76"/>
        <v>0</v>
      </c>
      <c r="DF74" s="22">
        <f t="shared" si="76"/>
        <v>0</v>
      </c>
      <c r="DG74" s="22">
        <f t="shared" si="76"/>
        <v>0</v>
      </c>
      <c r="DH74" s="22">
        <f t="shared" si="76"/>
        <v>0</v>
      </c>
      <c r="DI74" s="22">
        <f t="shared" ref="DI74:DK87" si="77">Y74-CM74</f>
        <v>0</v>
      </c>
      <c r="DJ74" s="22">
        <f t="shared" si="77"/>
        <v>0</v>
      </c>
      <c r="DK74" s="22">
        <f t="shared" si="77"/>
        <v>0</v>
      </c>
      <c r="DM74" s="26">
        <f t="shared" si="27"/>
        <v>95000000</v>
      </c>
      <c r="DN74" s="26">
        <f t="shared" si="28"/>
        <v>95000000</v>
      </c>
      <c r="DO74" s="26">
        <f t="shared" si="29"/>
        <v>95000000</v>
      </c>
    </row>
    <row r="75" spans="1:120" s="43" customFormat="1" ht="33" customHeight="1" x14ac:dyDescent="0.25">
      <c r="A75" s="183"/>
      <c r="B75" s="173"/>
      <c r="C75" s="49" t="s">
        <v>238</v>
      </c>
      <c r="D75" s="19" t="s">
        <v>239</v>
      </c>
      <c r="E75" s="20">
        <v>301</v>
      </c>
      <c r="F75" s="21" t="s">
        <v>237</v>
      </c>
      <c r="G75" s="22">
        <f t="shared" si="70"/>
        <v>70000000</v>
      </c>
      <c r="H75" s="22">
        <v>70000000</v>
      </c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22"/>
      <c r="AA75" s="22"/>
      <c r="AB75" s="23">
        <f t="shared" si="60"/>
        <v>1</v>
      </c>
      <c r="AC75" s="22">
        <f t="shared" si="71"/>
        <v>70000000</v>
      </c>
      <c r="AD75" s="22">
        <f>+'[1]ENERO 2017'!$J$155</f>
        <v>70000000</v>
      </c>
      <c r="AE75" s="22"/>
      <c r="AF75" s="22"/>
      <c r="AG75" s="22"/>
      <c r="AH75" s="22"/>
      <c r="AI75" s="22"/>
      <c r="AJ75" s="22"/>
      <c r="AK75" s="22"/>
      <c r="AL75" s="22"/>
      <c r="AM75" s="22"/>
      <c r="AN75" s="22"/>
      <c r="AO75" s="22"/>
      <c r="AP75" s="22"/>
      <c r="AQ75" s="22"/>
      <c r="AR75" s="22"/>
      <c r="AS75" s="22"/>
      <c r="AT75" s="22"/>
      <c r="AU75" s="22"/>
      <c r="AV75" s="22"/>
      <c r="AW75" s="22"/>
      <c r="AX75" s="23">
        <f t="shared" si="61"/>
        <v>0</v>
      </c>
      <c r="AY75" s="22">
        <f t="shared" si="72"/>
        <v>0</v>
      </c>
      <c r="AZ75" s="22">
        <f t="shared" si="73"/>
        <v>0</v>
      </c>
      <c r="BA75" s="22">
        <f t="shared" si="73"/>
        <v>0</v>
      </c>
      <c r="BB75" s="22">
        <f t="shared" si="73"/>
        <v>0</v>
      </c>
      <c r="BC75" s="22">
        <f t="shared" si="73"/>
        <v>0</v>
      </c>
      <c r="BD75" s="22">
        <f t="shared" si="73"/>
        <v>0</v>
      </c>
      <c r="BE75" s="22">
        <f t="shared" si="73"/>
        <v>0</v>
      </c>
      <c r="BF75" s="22">
        <f t="shared" si="73"/>
        <v>0</v>
      </c>
      <c r="BG75" s="22">
        <f t="shared" si="73"/>
        <v>0</v>
      </c>
      <c r="BH75" s="22">
        <f t="shared" si="73"/>
        <v>0</v>
      </c>
      <c r="BI75" s="22">
        <f t="shared" si="73"/>
        <v>0</v>
      </c>
      <c r="BJ75" s="22">
        <f t="shared" si="73"/>
        <v>0</v>
      </c>
      <c r="BK75" s="22">
        <f t="shared" si="73"/>
        <v>0</v>
      </c>
      <c r="BL75" s="22">
        <f t="shared" si="73"/>
        <v>0</v>
      </c>
      <c r="BM75" s="22">
        <f t="shared" si="73"/>
        <v>0</v>
      </c>
      <c r="BN75" s="22">
        <f t="shared" si="73"/>
        <v>0</v>
      </c>
      <c r="BO75" s="22">
        <f t="shared" si="73"/>
        <v>0</v>
      </c>
      <c r="BP75" s="22">
        <f t="shared" si="73"/>
        <v>0</v>
      </c>
      <c r="BQ75" s="22">
        <f t="shared" si="73"/>
        <v>0</v>
      </c>
      <c r="BR75" s="22">
        <f t="shared" si="73"/>
        <v>0</v>
      </c>
      <c r="BS75" s="22">
        <f t="shared" si="73"/>
        <v>0</v>
      </c>
      <c r="BT75" s="23">
        <f t="shared" si="63"/>
        <v>0.16975648571428573</v>
      </c>
      <c r="BU75" s="22">
        <f t="shared" si="74"/>
        <v>11882954</v>
      </c>
      <c r="BV75" s="22">
        <f>+'[2]FEBRERO 2017'!$H$191</f>
        <v>11882954</v>
      </c>
      <c r="BW75" s="22"/>
      <c r="BX75" s="22"/>
      <c r="BY75" s="22"/>
      <c r="BZ75" s="22"/>
      <c r="CA75" s="22"/>
      <c r="CB75" s="22"/>
      <c r="CC75" s="22"/>
      <c r="CD75" s="22"/>
      <c r="CE75" s="22"/>
      <c r="CF75" s="22"/>
      <c r="CG75" s="22"/>
      <c r="CH75" s="22"/>
      <c r="CI75" s="22"/>
      <c r="CJ75" s="22"/>
      <c r="CK75" s="22"/>
      <c r="CL75" s="22"/>
      <c r="CM75" s="22"/>
      <c r="CN75" s="22"/>
      <c r="CO75" s="22"/>
      <c r="CP75" s="23">
        <f t="shared" si="53"/>
        <v>0.8302435142857143</v>
      </c>
      <c r="CQ75" s="22">
        <f t="shared" si="75"/>
        <v>58117046</v>
      </c>
      <c r="CR75" s="22">
        <f t="shared" ref="CR75:CR87" si="78">H75-BV75</f>
        <v>58117046</v>
      </c>
      <c r="CS75" s="22">
        <f t="shared" si="76"/>
        <v>0</v>
      </c>
      <c r="CT75" s="22">
        <f t="shared" si="76"/>
        <v>0</v>
      </c>
      <c r="CU75" s="22">
        <f t="shared" si="76"/>
        <v>0</v>
      </c>
      <c r="CV75" s="22">
        <f t="shared" si="76"/>
        <v>0</v>
      </c>
      <c r="CW75" s="22">
        <f t="shared" si="76"/>
        <v>0</v>
      </c>
      <c r="CX75" s="22">
        <f t="shared" si="76"/>
        <v>0</v>
      </c>
      <c r="CY75" s="22">
        <f t="shared" si="76"/>
        <v>0</v>
      </c>
      <c r="CZ75" s="22">
        <f t="shared" si="76"/>
        <v>0</v>
      </c>
      <c r="DA75" s="22">
        <f t="shared" si="76"/>
        <v>0</v>
      </c>
      <c r="DB75" s="22">
        <f t="shared" si="76"/>
        <v>0</v>
      </c>
      <c r="DC75" s="22">
        <f t="shared" si="76"/>
        <v>0</v>
      </c>
      <c r="DD75" s="22">
        <f t="shared" si="76"/>
        <v>0</v>
      </c>
      <c r="DE75" s="22">
        <f t="shared" si="76"/>
        <v>0</v>
      </c>
      <c r="DF75" s="22">
        <f t="shared" si="76"/>
        <v>0</v>
      </c>
      <c r="DG75" s="22">
        <f t="shared" si="76"/>
        <v>0</v>
      </c>
      <c r="DH75" s="22">
        <f t="shared" si="76"/>
        <v>0</v>
      </c>
      <c r="DI75" s="22">
        <f t="shared" si="77"/>
        <v>0</v>
      </c>
      <c r="DJ75" s="22">
        <f t="shared" si="77"/>
        <v>0</v>
      </c>
      <c r="DK75" s="22">
        <f t="shared" si="77"/>
        <v>0</v>
      </c>
      <c r="DM75" s="26">
        <f t="shared" si="27"/>
        <v>70000000</v>
      </c>
      <c r="DN75" s="26">
        <f t="shared" si="28"/>
        <v>70000000</v>
      </c>
      <c r="DO75" s="26">
        <f t="shared" si="29"/>
        <v>70000000</v>
      </c>
    </row>
    <row r="76" spans="1:120" s="43" customFormat="1" ht="21.75" customHeight="1" x14ac:dyDescent="0.25">
      <c r="A76" s="183"/>
      <c r="B76" s="173"/>
      <c r="C76" s="49" t="s">
        <v>240</v>
      </c>
      <c r="D76" s="19" t="s">
        <v>241</v>
      </c>
      <c r="E76" s="20">
        <v>301</v>
      </c>
      <c r="F76" s="21" t="s">
        <v>237</v>
      </c>
      <c r="G76" s="22">
        <f t="shared" si="70"/>
        <v>45000000</v>
      </c>
      <c r="H76" s="22">
        <v>15000000</v>
      </c>
      <c r="I76" s="22"/>
      <c r="J76" s="22"/>
      <c r="K76" s="22"/>
      <c r="L76" s="22"/>
      <c r="M76" s="22"/>
      <c r="N76" s="22"/>
      <c r="O76" s="22"/>
      <c r="P76" s="22"/>
      <c r="Q76" s="22"/>
      <c r="R76" s="22"/>
      <c r="S76" s="22"/>
      <c r="T76" s="22"/>
      <c r="U76" s="22"/>
      <c r="V76" s="22"/>
      <c r="W76" s="22">
        <v>30000000</v>
      </c>
      <c r="X76" s="22"/>
      <c r="Y76" s="22"/>
      <c r="Z76" s="22"/>
      <c r="AA76" s="22"/>
      <c r="AB76" s="23">
        <f t="shared" si="60"/>
        <v>1</v>
      </c>
      <c r="AC76" s="22">
        <f t="shared" si="71"/>
        <v>45000000</v>
      </c>
      <c r="AD76" s="22">
        <f>+'[1]ENERO 2017'!$J$163</f>
        <v>15000000</v>
      </c>
      <c r="AE76" s="22"/>
      <c r="AF76" s="22"/>
      <c r="AG76" s="22"/>
      <c r="AH76" s="22"/>
      <c r="AI76" s="22"/>
      <c r="AJ76" s="22"/>
      <c r="AK76" s="22"/>
      <c r="AL76" s="22"/>
      <c r="AM76" s="22"/>
      <c r="AN76" s="22"/>
      <c r="AO76" s="22"/>
      <c r="AP76" s="22"/>
      <c r="AQ76" s="22"/>
      <c r="AR76" s="22"/>
      <c r="AS76" s="22">
        <f>+'[1]ENERO 2017'!$Q$163</f>
        <v>30000000</v>
      </c>
      <c r="AT76" s="22"/>
      <c r="AU76" s="22"/>
      <c r="AV76" s="22"/>
      <c r="AW76" s="22"/>
      <c r="AX76" s="23">
        <f t="shared" si="61"/>
        <v>0</v>
      </c>
      <c r="AY76" s="22">
        <f t="shared" si="72"/>
        <v>0</v>
      </c>
      <c r="AZ76" s="22">
        <f t="shared" si="73"/>
        <v>0</v>
      </c>
      <c r="BA76" s="22">
        <f t="shared" si="73"/>
        <v>0</v>
      </c>
      <c r="BB76" s="22">
        <f t="shared" si="73"/>
        <v>0</v>
      </c>
      <c r="BC76" s="22">
        <f t="shared" si="73"/>
        <v>0</v>
      </c>
      <c r="BD76" s="22">
        <f t="shared" si="73"/>
        <v>0</v>
      </c>
      <c r="BE76" s="22">
        <f t="shared" si="73"/>
        <v>0</v>
      </c>
      <c r="BF76" s="22">
        <f t="shared" si="73"/>
        <v>0</v>
      </c>
      <c r="BG76" s="22">
        <f t="shared" si="73"/>
        <v>0</v>
      </c>
      <c r="BH76" s="22">
        <f t="shared" si="73"/>
        <v>0</v>
      </c>
      <c r="BI76" s="22">
        <f t="shared" si="73"/>
        <v>0</v>
      </c>
      <c r="BJ76" s="22">
        <f t="shared" si="73"/>
        <v>0</v>
      </c>
      <c r="BK76" s="22">
        <f t="shared" si="73"/>
        <v>0</v>
      </c>
      <c r="BL76" s="22">
        <f t="shared" si="73"/>
        <v>0</v>
      </c>
      <c r="BM76" s="22">
        <f t="shared" si="73"/>
        <v>0</v>
      </c>
      <c r="BN76" s="22">
        <f t="shared" si="73"/>
        <v>0</v>
      </c>
      <c r="BO76" s="22">
        <f t="shared" si="73"/>
        <v>0</v>
      </c>
      <c r="BP76" s="22">
        <f t="shared" si="73"/>
        <v>0</v>
      </c>
      <c r="BQ76" s="22">
        <f t="shared" si="73"/>
        <v>0</v>
      </c>
      <c r="BR76" s="22">
        <f t="shared" si="73"/>
        <v>0</v>
      </c>
      <c r="BS76" s="22">
        <f t="shared" si="73"/>
        <v>0</v>
      </c>
      <c r="BT76" s="23">
        <f t="shared" si="63"/>
        <v>0.5417777777777778</v>
      </c>
      <c r="BU76" s="22">
        <f t="shared" si="74"/>
        <v>24380000</v>
      </c>
      <c r="BV76" s="22"/>
      <c r="BW76" s="22"/>
      <c r="BX76" s="22"/>
      <c r="BY76" s="22"/>
      <c r="BZ76" s="22"/>
      <c r="CA76" s="22"/>
      <c r="CB76" s="22"/>
      <c r="CC76" s="22"/>
      <c r="CD76" s="22"/>
      <c r="CE76" s="22"/>
      <c r="CF76" s="22"/>
      <c r="CG76" s="22"/>
      <c r="CH76" s="22"/>
      <c r="CI76" s="22"/>
      <c r="CJ76" s="22"/>
      <c r="CK76" s="22">
        <f>+'[2]FEBRERO 2017'!$H$203</f>
        <v>24380000</v>
      </c>
      <c r="CL76" s="22"/>
      <c r="CM76" s="22"/>
      <c r="CN76" s="22"/>
      <c r="CO76" s="22"/>
      <c r="CP76" s="23">
        <f t="shared" si="53"/>
        <v>0.4582222222222222</v>
      </c>
      <c r="CQ76" s="22">
        <f t="shared" si="75"/>
        <v>20620000</v>
      </c>
      <c r="CR76" s="22">
        <f t="shared" si="78"/>
        <v>15000000</v>
      </c>
      <c r="CS76" s="22">
        <f t="shared" si="76"/>
        <v>0</v>
      </c>
      <c r="CT76" s="22">
        <f t="shared" si="76"/>
        <v>0</v>
      </c>
      <c r="CU76" s="22">
        <f t="shared" si="76"/>
        <v>0</v>
      </c>
      <c r="CV76" s="22">
        <f t="shared" si="76"/>
        <v>0</v>
      </c>
      <c r="CW76" s="22">
        <f t="shared" si="76"/>
        <v>0</v>
      </c>
      <c r="CX76" s="22">
        <f t="shared" si="76"/>
        <v>0</v>
      </c>
      <c r="CY76" s="22">
        <f t="shared" si="76"/>
        <v>0</v>
      </c>
      <c r="CZ76" s="22">
        <f t="shared" si="76"/>
        <v>0</v>
      </c>
      <c r="DA76" s="22">
        <f t="shared" si="76"/>
        <v>0</v>
      </c>
      <c r="DB76" s="22">
        <f t="shared" si="76"/>
        <v>0</v>
      </c>
      <c r="DC76" s="22">
        <f t="shared" si="76"/>
        <v>0</v>
      </c>
      <c r="DD76" s="22">
        <f t="shared" si="76"/>
        <v>0</v>
      </c>
      <c r="DE76" s="22">
        <f t="shared" si="76"/>
        <v>0</v>
      </c>
      <c r="DF76" s="22">
        <f t="shared" si="76"/>
        <v>0</v>
      </c>
      <c r="DG76" s="22">
        <f t="shared" si="76"/>
        <v>5620000</v>
      </c>
      <c r="DH76" s="22">
        <f t="shared" si="76"/>
        <v>0</v>
      </c>
      <c r="DI76" s="22">
        <f t="shared" si="77"/>
        <v>0</v>
      </c>
      <c r="DJ76" s="22">
        <f t="shared" si="77"/>
        <v>0</v>
      </c>
      <c r="DK76" s="22">
        <f t="shared" si="77"/>
        <v>0</v>
      </c>
      <c r="DM76" s="26">
        <f t="shared" si="27"/>
        <v>45000000</v>
      </c>
      <c r="DN76" s="26">
        <f t="shared" si="28"/>
        <v>45000000</v>
      </c>
      <c r="DO76" s="26">
        <f t="shared" si="29"/>
        <v>45000000</v>
      </c>
    </row>
    <row r="77" spans="1:120" ht="34.5" customHeight="1" x14ac:dyDescent="0.25">
      <c r="A77" s="183"/>
      <c r="B77" s="173"/>
      <c r="C77" s="49" t="s">
        <v>242</v>
      </c>
      <c r="D77" s="19" t="s">
        <v>243</v>
      </c>
      <c r="E77" s="20">
        <v>301</v>
      </c>
      <c r="F77" s="75" t="s">
        <v>244</v>
      </c>
      <c r="G77" s="22">
        <f t="shared" si="70"/>
        <v>2000000</v>
      </c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22"/>
      <c r="AA77" s="22">
        <v>2000000</v>
      </c>
      <c r="AB77" s="23">
        <f t="shared" si="60"/>
        <v>0</v>
      </c>
      <c r="AC77" s="22">
        <f t="shared" si="71"/>
        <v>0</v>
      </c>
      <c r="AD77" s="22"/>
      <c r="AE77" s="22"/>
      <c r="AF77" s="22"/>
      <c r="AG77" s="22"/>
      <c r="AH77" s="22"/>
      <c r="AI77" s="22"/>
      <c r="AJ77" s="22"/>
      <c r="AK77" s="22"/>
      <c r="AL77" s="22"/>
      <c r="AM77" s="22"/>
      <c r="AN77" s="22"/>
      <c r="AO77" s="22"/>
      <c r="AP77" s="22"/>
      <c r="AQ77" s="22"/>
      <c r="AR77" s="22"/>
      <c r="AS77" s="22"/>
      <c r="AT77" s="22"/>
      <c r="AU77" s="22"/>
      <c r="AV77" s="22"/>
      <c r="AW77" s="22"/>
      <c r="AX77" s="23">
        <f t="shared" si="61"/>
        <v>1</v>
      </c>
      <c r="AY77" s="22">
        <f t="shared" si="72"/>
        <v>2000000</v>
      </c>
      <c r="AZ77" s="22">
        <f t="shared" si="73"/>
        <v>0</v>
      </c>
      <c r="BA77" s="22">
        <f t="shared" si="73"/>
        <v>0</v>
      </c>
      <c r="BB77" s="22">
        <f t="shared" si="73"/>
        <v>0</v>
      </c>
      <c r="BC77" s="22">
        <f t="shared" si="73"/>
        <v>0</v>
      </c>
      <c r="BD77" s="22">
        <f t="shared" si="73"/>
        <v>0</v>
      </c>
      <c r="BE77" s="22">
        <f t="shared" si="73"/>
        <v>0</v>
      </c>
      <c r="BF77" s="22">
        <f t="shared" si="73"/>
        <v>0</v>
      </c>
      <c r="BG77" s="22">
        <f t="shared" si="73"/>
        <v>0</v>
      </c>
      <c r="BH77" s="22">
        <f t="shared" si="73"/>
        <v>0</v>
      </c>
      <c r="BI77" s="22">
        <f t="shared" si="73"/>
        <v>0</v>
      </c>
      <c r="BJ77" s="22">
        <f t="shared" si="73"/>
        <v>0</v>
      </c>
      <c r="BK77" s="22">
        <f t="shared" si="73"/>
        <v>0</v>
      </c>
      <c r="BL77" s="22">
        <f t="shared" si="73"/>
        <v>0</v>
      </c>
      <c r="BM77" s="22">
        <f t="shared" si="73"/>
        <v>0</v>
      </c>
      <c r="BN77" s="22">
        <f t="shared" si="73"/>
        <v>0</v>
      </c>
      <c r="BO77" s="22">
        <f t="shared" si="73"/>
        <v>0</v>
      </c>
      <c r="BP77" s="22">
        <f t="shared" si="73"/>
        <v>0</v>
      </c>
      <c r="BQ77" s="22">
        <f t="shared" si="73"/>
        <v>0</v>
      </c>
      <c r="BR77" s="22">
        <f t="shared" si="73"/>
        <v>0</v>
      </c>
      <c r="BS77" s="22">
        <f t="shared" si="73"/>
        <v>2000000</v>
      </c>
      <c r="BT77" s="23">
        <f t="shared" si="63"/>
        <v>0</v>
      </c>
      <c r="BU77" s="22">
        <f t="shared" si="74"/>
        <v>0</v>
      </c>
      <c r="BV77" s="22"/>
      <c r="BW77" s="22"/>
      <c r="BX77" s="22"/>
      <c r="BY77" s="22"/>
      <c r="BZ77" s="22"/>
      <c r="CA77" s="22"/>
      <c r="CB77" s="22"/>
      <c r="CC77" s="22"/>
      <c r="CD77" s="22"/>
      <c r="CE77" s="22"/>
      <c r="CF77" s="22"/>
      <c r="CG77" s="22"/>
      <c r="CH77" s="22"/>
      <c r="CI77" s="22"/>
      <c r="CJ77" s="22"/>
      <c r="CK77" s="22"/>
      <c r="CL77" s="22"/>
      <c r="CM77" s="22"/>
      <c r="CN77" s="22"/>
      <c r="CO77" s="22"/>
      <c r="CP77" s="23">
        <f t="shared" si="53"/>
        <v>1</v>
      </c>
      <c r="CQ77" s="22">
        <f t="shared" si="75"/>
        <v>2000000</v>
      </c>
      <c r="CR77" s="22">
        <f t="shared" si="78"/>
        <v>0</v>
      </c>
      <c r="CS77" s="22">
        <f t="shared" si="76"/>
        <v>0</v>
      </c>
      <c r="CT77" s="22">
        <f t="shared" si="76"/>
        <v>0</v>
      </c>
      <c r="CU77" s="22">
        <f t="shared" si="76"/>
        <v>0</v>
      </c>
      <c r="CV77" s="22">
        <f t="shared" si="76"/>
        <v>0</v>
      </c>
      <c r="CW77" s="22">
        <f t="shared" si="76"/>
        <v>0</v>
      </c>
      <c r="CX77" s="22">
        <f t="shared" si="76"/>
        <v>0</v>
      </c>
      <c r="CY77" s="22">
        <f t="shared" si="76"/>
        <v>0</v>
      </c>
      <c r="CZ77" s="22">
        <f t="shared" si="76"/>
        <v>0</v>
      </c>
      <c r="DA77" s="22">
        <f t="shared" si="76"/>
        <v>0</v>
      </c>
      <c r="DB77" s="22">
        <f t="shared" si="76"/>
        <v>0</v>
      </c>
      <c r="DC77" s="22">
        <f t="shared" si="76"/>
        <v>0</v>
      </c>
      <c r="DD77" s="22">
        <f t="shared" si="76"/>
        <v>0</v>
      </c>
      <c r="DE77" s="22">
        <f t="shared" si="76"/>
        <v>0</v>
      </c>
      <c r="DF77" s="22">
        <f t="shared" si="76"/>
        <v>0</v>
      </c>
      <c r="DG77" s="22">
        <f t="shared" si="76"/>
        <v>0</v>
      </c>
      <c r="DH77" s="22">
        <f t="shared" si="76"/>
        <v>0</v>
      </c>
      <c r="DI77" s="22">
        <f t="shared" si="77"/>
        <v>0</v>
      </c>
      <c r="DJ77" s="22">
        <f t="shared" si="77"/>
        <v>0</v>
      </c>
      <c r="DK77" s="22">
        <f t="shared" si="77"/>
        <v>2000000</v>
      </c>
      <c r="DM77" s="26">
        <f t="shared" si="27"/>
        <v>2000000</v>
      </c>
      <c r="DN77" s="26">
        <f t="shared" si="28"/>
        <v>2000000</v>
      </c>
      <c r="DO77" s="26">
        <f t="shared" si="29"/>
        <v>2000000</v>
      </c>
    </row>
    <row r="78" spans="1:120" ht="31.5" customHeight="1" x14ac:dyDescent="0.25">
      <c r="A78" s="183"/>
      <c r="B78" s="173"/>
      <c r="C78" s="49" t="s">
        <v>245</v>
      </c>
      <c r="D78" s="19" t="s">
        <v>246</v>
      </c>
      <c r="E78" s="20">
        <v>301</v>
      </c>
      <c r="F78" s="21" t="s">
        <v>237</v>
      </c>
      <c r="G78" s="22">
        <f t="shared" si="70"/>
        <v>35000000</v>
      </c>
      <c r="H78" s="22">
        <v>35000000</v>
      </c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22"/>
      <c r="AB78" s="23">
        <f t="shared" si="60"/>
        <v>1</v>
      </c>
      <c r="AC78" s="22">
        <f t="shared" si="71"/>
        <v>35000000</v>
      </c>
      <c r="AD78" s="22">
        <f>+'[1]ENERO 2017'!$J$177</f>
        <v>35000000</v>
      </c>
      <c r="AE78" s="22"/>
      <c r="AF78" s="22"/>
      <c r="AG78" s="22"/>
      <c r="AH78" s="22"/>
      <c r="AI78" s="22"/>
      <c r="AJ78" s="22"/>
      <c r="AK78" s="22"/>
      <c r="AL78" s="22"/>
      <c r="AM78" s="22"/>
      <c r="AN78" s="22"/>
      <c r="AO78" s="22"/>
      <c r="AP78" s="22"/>
      <c r="AQ78" s="22"/>
      <c r="AR78" s="22"/>
      <c r="AS78" s="22"/>
      <c r="AT78" s="22"/>
      <c r="AU78" s="22"/>
      <c r="AV78" s="22"/>
      <c r="AW78" s="22"/>
      <c r="AX78" s="23">
        <f t="shared" si="61"/>
        <v>0</v>
      </c>
      <c r="AY78" s="22">
        <f t="shared" si="72"/>
        <v>0</v>
      </c>
      <c r="AZ78" s="22">
        <f t="shared" si="73"/>
        <v>0</v>
      </c>
      <c r="BA78" s="22">
        <f t="shared" si="73"/>
        <v>0</v>
      </c>
      <c r="BB78" s="22">
        <f t="shared" si="73"/>
        <v>0</v>
      </c>
      <c r="BC78" s="22">
        <f t="shared" si="73"/>
        <v>0</v>
      </c>
      <c r="BD78" s="22">
        <f t="shared" si="73"/>
        <v>0</v>
      </c>
      <c r="BE78" s="22">
        <f t="shared" si="73"/>
        <v>0</v>
      </c>
      <c r="BF78" s="22">
        <f t="shared" si="73"/>
        <v>0</v>
      </c>
      <c r="BG78" s="22">
        <f t="shared" si="73"/>
        <v>0</v>
      </c>
      <c r="BH78" s="22">
        <f t="shared" si="73"/>
        <v>0</v>
      </c>
      <c r="BI78" s="22">
        <f t="shared" si="73"/>
        <v>0</v>
      </c>
      <c r="BJ78" s="22">
        <f t="shared" si="73"/>
        <v>0</v>
      </c>
      <c r="BK78" s="22">
        <f t="shared" si="73"/>
        <v>0</v>
      </c>
      <c r="BL78" s="22">
        <f t="shared" si="73"/>
        <v>0</v>
      </c>
      <c r="BM78" s="22">
        <f t="shared" si="73"/>
        <v>0</v>
      </c>
      <c r="BN78" s="22">
        <f t="shared" si="73"/>
        <v>0</v>
      </c>
      <c r="BO78" s="22">
        <f t="shared" si="73"/>
        <v>0</v>
      </c>
      <c r="BP78" s="22">
        <f t="shared" si="73"/>
        <v>0</v>
      </c>
      <c r="BQ78" s="22">
        <f t="shared" si="73"/>
        <v>0</v>
      </c>
      <c r="BR78" s="22">
        <f t="shared" si="73"/>
        <v>0</v>
      </c>
      <c r="BS78" s="22">
        <f t="shared" si="73"/>
        <v>0</v>
      </c>
      <c r="BT78" s="23">
        <f t="shared" si="63"/>
        <v>0.22779565714285716</v>
      </c>
      <c r="BU78" s="22">
        <f t="shared" si="74"/>
        <v>7972848</v>
      </c>
      <c r="BV78" s="22">
        <f>+'[2]FEBRERO 2017'!$H$215</f>
        <v>7972848</v>
      </c>
      <c r="BW78" s="22"/>
      <c r="BX78" s="22"/>
      <c r="BY78" s="22"/>
      <c r="BZ78" s="22"/>
      <c r="CA78" s="22"/>
      <c r="CB78" s="22"/>
      <c r="CC78" s="22"/>
      <c r="CD78" s="22"/>
      <c r="CE78" s="22"/>
      <c r="CF78" s="22"/>
      <c r="CG78" s="22"/>
      <c r="CH78" s="22"/>
      <c r="CI78" s="22"/>
      <c r="CJ78" s="22"/>
      <c r="CK78" s="22"/>
      <c r="CL78" s="22"/>
      <c r="CM78" s="22"/>
      <c r="CN78" s="22"/>
      <c r="CO78" s="22"/>
      <c r="CP78" s="23">
        <f t="shared" si="53"/>
        <v>0.77220434285714279</v>
      </c>
      <c r="CQ78" s="22">
        <f t="shared" si="75"/>
        <v>27027152</v>
      </c>
      <c r="CR78" s="22">
        <f t="shared" si="78"/>
        <v>27027152</v>
      </c>
      <c r="CS78" s="22">
        <f t="shared" si="76"/>
        <v>0</v>
      </c>
      <c r="CT78" s="22">
        <f t="shared" si="76"/>
        <v>0</v>
      </c>
      <c r="CU78" s="22">
        <f t="shared" si="76"/>
        <v>0</v>
      </c>
      <c r="CV78" s="22">
        <f t="shared" si="76"/>
        <v>0</v>
      </c>
      <c r="CW78" s="22">
        <f t="shared" si="76"/>
        <v>0</v>
      </c>
      <c r="CX78" s="22">
        <f t="shared" si="76"/>
        <v>0</v>
      </c>
      <c r="CY78" s="22">
        <f t="shared" si="76"/>
        <v>0</v>
      </c>
      <c r="CZ78" s="22">
        <f t="shared" si="76"/>
        <v>0</v>
      </c>
      <c r="DA78" s="22">
        <f t="shared" si="76"/>
        <v>0</v>
      </c>
      <c r="DB78" s="22">
        <f t="shared" si="76"/>
        <v>0</v>
      </c>
      <c r="DC78" s="22">
        <f t="shared" si="76"/>
        <v>0</v>
      </c>
      <c r="DD78" s="22">
        <f t="shared" si="76"/>
        <v>0</v>
      </c>
      <c r="DE78" s="22">
        <f t="shared" si="76"/>
        <v>0</v>
      </c>
      <c r="DF78" s="22">
        <f t="shared" si="76"/>
        <v>0</v>
      </c>
      <c r="DG78" s="22">
        <f t="shared" si="76"/>
        <v>0</v>
      </c>
      <c r="DH78" s="22">
        <f t="shared" si="76"/>
        <v>0</v>
      </c>
      <c r="DI78" s="22">
        <f t="shared" si="77"/>
        <v>0</v>
      </c>
      <c r="DJ78" s="22">
        <f t="shared" si="77"/>
        <v>0</v>
      </c>
      <c r="DK78" s="22">
        <f t="shared" si="77"/>
        <v>0</v>
      </c>
      <c r="DM78" s="26">
        <f t="shared" si="27"/>
        <v>35000000</v>
      </c>
      <c r="DN78" s="26">
        <f t="shared" si="28"/>
        <v>35000000</v>
      </c>
      <c r="DO78" s="26">
        <f t="shared" si="29"/>
        <v>35000000</v>
      </c>
    </row>
    <row r="79" spans="1:120" ht="20.25" customHeight="1" x14ac:dyDescent="0.25">
      <c r="A79" s="183"/>
      <c r="B79" s="173"/>
      <c r="C79" s="49" t="s">
        <v>247</v>
      </c>
      <c r="D79" s="19" t="s">
        <v>248</v>
      </c>
      <c r="E79" s="20">
        <v>301</v>
      </c>
      <c r="F79" s="21" t="s">
        <v>159</v>
      </c>
      <c r="G79" s="22">
        <f t="shared" si="70"/>
        <v>140000000</v>
      </c>
      <c r="H79" s="22"/>
      <c r="I79" s="22">
        <v>60000000</v>
      </c>
      <c r="J79" s="22"/>
      <c r="K79" s="22"/>
      <c r="L79" s="22"/>
      <c r="M79" s="22"/>
      <c r="N79" s="22"/>
      <c r="O79" s="22"/>
      <c r="P79" s="22"/>
      <c r="Q79" s="22"/>
      <c r="R79" s="22"/>
      <c r="S79" s="22"/>
      <c r="T79" s="22"/>
      <c r="U79" s="22"/>
      <c r="V79" s="22"/>
      <c r="W79" s="22">
        <v>80000000</v>
      </c>
      <c r="X79" s="22"/>
      <c r="Y79" s="22"/>
      <c r="Z79" s="22"/>
      <c r="AA79" s="22"/>
      <c r="AB79" s="23">
        <f t="shared" si="60"/>
        <v>1</v>
      </c>
      <c r="AC79" s="22">
        <f t="shared" si="71"/>
        <v>140000000</v>
      </c>
      <c r="AD79" s="22"/>
      <c r="AE79" s="22">
        <f>+'[1]ENERO 2017'!$K$184</f>
        <v>60000000</v>
      </c>
      <c r="AF79" s="22"/>
      <c r="AG79" s="22"/>
      <c r="AH79" s="22"/>
      <c r="AI79" s="22"/>
      <c r="AJ79" s="22"/>
      <c r="AK79" s="22"/>
      <c r="AL79" s="22"/>
      <c r="AM79" s="22"/>
      <c r="AN79" s="22"/>
      <c r="AO79" s="22"/>
      <c r="AP79" s="22"/>
      <c r="AQ79" s="22"/>
      <c r="AR79" s="22"/>
      <c r="AS79" s="22">
        <f>+'[1]ENERO 2017'!$Q$184</f>
        <v>80000000</v>
      </c>
      <c r="AT79" s="22"/>
      <c r="AU79" s="22"/>
      <c r="AV79" s="22"/>
      <c r="AW79" s="22"/>
      <c r="AX79" s="23">
        <f t="shared" si="61"/>
        <v>0</v>
      </c>
      <c r="AY79" s="22">
        <f t="shared" si="72"/>
        <v>0</v>
      </c>
      <c r="AZ79" s="22">
        <f t="shared" si="73"/>
        <v>0</v>
      </c>
      <c r="BA79" s="22">
        <f t="shared" si="73"/>
        <v>0</v>
      </c>
      <c r="BB79" s="22">
        <f t="shared" si="73"/>
        <v>0</v>
      </c>
      <c r="BC79" s="22">
        <f t="shared" si="73"/>
        <v>0</v>
      </c>
      <c r="BD79" s="22">
        <f t="shared" si="73"/>
        <v>0</v>
      </c>
      <c r="BE79" s="22">
        <f t="shared" si="73"/>
        <v>0</v>
      </c>
      <c r="BF79" s="22">
        <f t="shared" si="73"/>
        <v>0</v>
      </c>
      <c r="BG79" s="22">
        <f t="shared" si="73"/>
        <v>0</v>
      </c>
      <c r="BH79" s="22">
        <f t="shared" si="73"/>
        <v>0</v>
      </c>
      <c r="BI79" s="22">
        <f t="shared" si="73"/>
        <v>0</v>
      </c>
      <c r="BJ79" s="22">
        <f t="shared" si="73"/>
        <v>0</v>
      </c>
      <c r="BK79" s="22">
        <f t="shared" si="73"/>
        <v>0</v>
      </c>
      <c r="BL79" s="22">
        <f t="shared" si="73"/>
        <v>0</v>
      </c>
      <c r="BM79" s="22">
        <f t="shared" si="73"/>
        <v>0</v>
      </c>
      <c r="BN79" s="22">
        <f t="shared" si="73"/>
        <v>0</v>
      </c>
      <c r="BO79" s="22">
        <f t="shared" si="73"/>
        <v>0</v>
      </c>
      <c r="BP79" s="22">
        <f t="shared" si="73"/>
        <v>0</v>
      </c>
      <c r="BQ79" s="22">
        <f t="shared" si="73"/>
        <v>0</v>
      </c>
      <c r="BR79" s="22">
        <f t="shared" si="73"/>
        <v>0</v>
      </c>
      <c r="BS79" s="22">
        <f t="shared" si="73"/>
        <v>0</v>
      </c>
      <c r="BT79" s="23">
        <f t="shared" si="63"/>
        <v>0.35948946428571427</v>
      </c>
      <c r="BU79" s="22">
        <f t="shared" si="74"/>
        <v>50328525</v>
      </c>
      <c r="BV79" s="22"/>
      <c r="BW79" s="22">
        <f>+'[2]FEBRERO 2017'!$H$226</f>
        <v>50328525</v>
      </c>
      <c r="BX79" s="22"/>
      <c r="BY79" s="22"/>
      <c r="BZ79" s="22"/>
      <c r="CA79" s="22"/>
      <c r="CB79" s="22"/>
      <c r="CC79" s="22"/>
      <c r="CD79" s="22"/>
      <c r="CE79" s="22"/>
      <c r="CF79" s="22"/>
      <c r="CG79" s="22"/>
      <c r="CH79" s="22"/>
      <c r="CI79" s="22"/>
      <c r="CJ79" s="22"/>
      <c r="CK79" s="22"/>
      <c r="CL79" s="22"/>
      <c r="CM79" s="22"/>
      <c r="CN79" s="22"/>
      <c r="CO79" s="22"/>
      <c r="CP79" s="23">
        <f t="shared" si="53"/>
        <v>0.64051053571428573</v>
      </c>
      <c r="CQ79" s="22">
        <f t="shared" si="75"/>
        <v>89671475</v>
      </c>
      <c r="CR79" s="22">
        <f t="shared" si="78"/>
        <v>0</v>
      </c>
      <c r="CS79" s="22">
        <f t="shared" si="76"/>
        <v>9671475</v>
      </c>
      <c r="CT79" s="22">
        <f t="shared" si="76"/>
        <v>0</v>
      </c>
      <c r="CU79" s="22">
        <f t="shared" si="76"/>
        <v>0</v>
      </c>
      <c r="CV79" s="22">
        <f t="shared" si="76"/>
        <v>0</v>
      </c>
      <c r="CW79" s="22">
        <f t="shared" si="76"/>
        <v>0</v>
      </c>
      <c r="CX79" s="22">
        <f t="shared" si="76"/>
        <v>0</v>
      </c>
      <c r="CY79" s="22">
        <f t="shared" si="76"/>
        <v>0</v>
      </c>
      <c r="CZ79" s="22">
        <f t="shared" si="76"/>
        <v>0</v>
      </c>
      <c r="DA79" s="22">
        <f t="shared" si="76"/>
        <v>0</v>
      </c>
      <c r="DB79" s="22">
        <f t="shared" si="76"/>
        <v>0</v>
      </c>
      <c r="DC79" s="22">
        <f t="shared" si="76"/>
        <v>0</v>
      </c>
      <c r="DD79" s="22">
        <f t="shared" si="76"/>
        <v>0</v>
      </c>
      <c r="DE79" s="22">
        <f t="shared" si="76"/>
        <v>0</v>
      </c>
      <c r="DF79" s="22">
        <f t="shared" si="76"/>
        <v>0</v>
      </c>
      <c r="DG79" s="22">
        <f t="shared" si="76"/>
        <v>80000000</v>
      </c>
      <c r="DH79" s="22">
        <f t="shared" si="76"/>
        <v>0</v>
      </c>
      <c r="DI79" s="22">
        <f t="shared" si="77"/>
        <v>0</v>
      </c>
      <c r="DJ79" s="22">
        <f t="shared" si="77"/>
        <v>0</v>
      </c>
      <c r="DK79" s="22">
        <f t="shared" si="77"/>
        <v>0</v>
      </c>
      <c r="DM79" s="26">
        <f t="shared" si="27"/>
        <v>140000000</v>
      </c>
      <c r="DN79" s="26">
        <f t="shared" si="28"/>
        <v>140000000</v>
      </c>
      <c r="DO79" s="26">
        <f t="shared" si="29"/>
        <v>140000000</v>
      </c>
    </row>
    <row r="80" spans="1:120" ht="36" customHeight="1" x14ac:dyDescent="0.25">
      <c r="A80" s="183"/>
      <c r="B80" s="173"/>
      <c r="C80" s="49" t="s">
        <v>249</v>
      </c>
      <c r="D80" s="19" t="s">
        <v>250</v>
      </c>
      <c r="E80" s="20">
        <v>301</v>
      </c>
      <c r="F80" s="21" t="s">
        <v>251</v>
      </c>
      <c r="G80" s="22">
        <f t="shared" si="70"/>
        <v>29955000</v>
      </c>
      <c r="H80" s="22"/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  <c r="T80" s="22"/>
      <c r="U80" s="22"/>
      <c r="V80" s="22"/>
      <c r="W80" s="22">
        <v>29955000</v>
      </c>
      <c r="X80" s="22"/>
      <c r="Y80" s="22"/>
      <c r="Z80" s="22"/>
      <c r="AA80" s="22"/>
      <c r="AB80" s="23">
        <f t="shared" si="60"/>
        <v>1</v>
      </c>
      <c r="AC80" s="22">
        <f t="shared" si="71"/>
        <v>29955000</v>
      </c>
      <c r="AD80" s="22"/>
      <c r="AE80" s="22"/>
      <c r="AF80" s="22"/>
      <c r="AG80" s="22"/>
      <c r="AH80" s="22"/>
      <c r="AI80" s="22"/>
      <c r="AJ80" s="22"/>
      <c r="AK80" s="22"/>
      <c r="AL80" s="22"/>
      <c r="AM80" s="22"/>
      <c r="AN80" s="22"/>
      <c r="AO80" s="22"/>
      <c r="AP80" s="22"/>
      <c r="AQ80" s="22"/>
      <c r="AR80" s="22"/>
      <c r="AS80" s="22">
        <f>+'[1]ENERO 2017'!$Q$191</f>
        <v>29955000</v>
      </c>
      <c r="AT80" s="22"/>
      <c r="AU80" s="22"/>
      <c r="AV80" s="22"/>
      <c r="AW80" s="22"/>
      <c r="AX80" s="23">
        <f t="shared" si="61"/>
        <v>0</v>
      </c>
      <c r="AY80" s="22">
        <f t="shared" si="72"/>
        <v>0</v>
      </c>
      <c r="AZ80" s="22">
        <f t="shared" si="73"/>
        <v>0</v>
      </c>
      <c r="BA80" s="22">
        <f t="shared" si="73"/>
        <v>0</v>
      </c>
      <c r="BB80" s="22">
        <f t="shared" si="73"/>
        <v>0</v>
      </c>
      <c r="BC80" s="22">
        <f t="shared" si="73"/>
        <v>0</v>
      </c>
      <c r="BD80" s="22">
        <f t="shared" si="73"/>
        <v>0</v>
      </c>
      <c r="BE80" s="22">
        <f t="shared" si="73"/>
        <v>0</v>
      </c>
      <c r="BF80" s="22">
        <f t="shared" si="73"/>
        <v>0</v>
      </c>
      <c r="BG80" s="22">
        <f t="shared" si="73"/>
        <v>0</v>
      </c>
      <c r="BH80" s="22">
        <f t="shared" si="73"/>
        <v>0</v>
      </c>
      <c r="BI80" s="22">
        <f t="shared" si="73"/>
        <v>0</v>
      </c>
      <c r="BJ80" s="22">
        <f t="shared" si="73"/>
        <v>0</v>
      </c>
      <c r="BK80" s="22">
        <f t="shared" si="73"/>
        <v>0</v>
      </c>
      <c r="BL80" s="22">
        <f t="shared" si="73"/>
        <v>0</v>
      </c>
      <c r="BM80" s="22">
        <f t="shared" si="73"/>
        <v>0</v>
      </c>
      <c r="BN80" s="22">
        <f t="shared" si="73"/>
        <v>0</v>
      </c>
      <c r="BO80" s="22">
        <f t="shared" si="73"/>
        <v>0</v>
      </c>
      <c r="BP80" s="22">
        <f t="shared" si="73"/>
        <v>0</v>
      </c>
      <c r="BQ80" s="22">
        <f t="shared" si="73"/>
        <v>0</v>
      </c>
      <c r="BR80" s="22">
        <f t="shared" si="73"/>
        <v>0</v>
      </c>
      <c r="BS80" s="22">
        <f t="shared" si="73"/>
        <v>0</v>
      </c>
      <c r="BT80" s="23">
        <f t="shared" si="63"/>
        <v>0.70219983308295775</v>
      </c>
      <c r="BU80" s="22">
        <f t="shared" si="74"/>
        <v>21034396</v>
      </c>
      <c r="BV80" s="22"/>
      <c r="BW80" s="22"/>
      <c r="BX80" s="22"/>
      <c r="BY80" s="22"/>
      <c r="BZ80" s="22"/>
      <c r="CA80" s="22"/>
      <c r="CB80" s="22"/>
      <c r="CC80" s="22"/>
      <c r="CD80" s="22"/>
      <c r="CE80" s="22"/>
      <c r="CF80" s="22"/>
      <c r="CG80" s="22"/>
      <c r="CH80" s="22"/>
      <c r="CI80" s="22"/>
      <c r="CJ80" s="22"/>
      <c r="CK80" s="22">
        <f>+'[2]FEBRERO 2017'!$H$246</f>
        <v>21034396</v>
      </c>
      <c r="CL80" s="22"/>
      <c r="CM80" s="22"/>
      <c r="CN80" s="22"/>
      <c r="CO80" s="22"/>
      <c r="CP80" s="23">
        <f t="shared" si="53"/>
        <v>0.29780016691704225</v>
      </c>
      <c r="CQ80" s="22">
        <f t="shared" si="75"/>
        <v>8920604</v>
      </c>
      <c r="CR80" s="22">
        <f t="shared" si="78"/>
        <v>0</v>
      </c>
      <c r="CS80" s="22">
        <f t="shared" si="76"/>
        <v>0</v>
      </c>
      <c r="CT80" s="22">
        <f t="shared" si="76"/>
        <v>0</v>
      </c>
      <c r="CU80" s="22">
        <f t="shared" si="76"/>
        <v>0</v>
      </c>
      <c r="CV80" s="22">
        <f t="shared" si="76"/>
        <v>0</v>
      </c>
      <c r="CW80" s="22">
        <f t="shared" si="76"/>
        <v>0</v>
      </c>
      <c r="CX80" s="22">
        <f t="shared" si="76"/>
        <v>0</v>
      </c>
      <c r="CY80" s="22">
        <f t="shared" si="76"/>
        <v>0</v>
      </c>
      <c r="CZ80" s="22">
        <f t="shared" si="76"/>
        <v>0</v>
      </c>
      <c r="DA80" s="22">
        <f t="shared" si="76"/>
        <v>0</v>
      </c>
      <c r="DB80" s="22">
        <f t="shared" si="76"/>
        <v>0</v>
      </c>
      <c r="DC80" s="22">
        <f t="shared" si="76"/>
        <v>0</v>
      </c>
      <c r="DD80" s="22">
        <f t="shared" si="76"/>
        <v>0</v>
      </c>
      <c r="DE80" s="22">
        <f t="shared" si="76"/>
        <v>0</v>
      </c>
      <c r="DF80" s="22">
        <f t="shared" si="76"/>
        <v>0</v>
      </c>
      <c r="DG80" s="22">
        <f t="shared" si="76"/>
        <v>8920604</v>
      </c>
      <c r="DH80" s="22">
        <f t="shared" si="76"/>
        <v>0</v>
      </c>
      <c r="DI80" s="22">
        <f t="shared" si="77"/>
        <v>0</v>
      </c>
      <c r="DJ80" s="22">
        <f t="shared" si="77"/>
        <v>0</v>
      </c>
      <c r="DK80" s="22">
        <f t="shared" si="77"/>
        <v>0</v>
      </c>
      <c r="DM80" s="26">
        <f t="shared" si="27"/>
        <v>29955000</v>
      </c>
      <c r="DN80" s="26">
        <f t="shared" si="28"/>
        <v>29955000</v>
      </c>
      <c r="DO80" s="26">
        <f t="shared" si="29"/>
        <v>29955000</v>
      </c>
    </row>
    <row r="81" spans="1:119" ht="29.25" customHeight="1" x14ac:dyDescent="0.25">
      <c r="A81" s="183"/>
      <c r="B81" s="63" t="s">
        <v>252</v>
      </c>
      <c r="C81" s="76" t="s">
        <v>253</v>
      </c>
      <c r="D81" s="19" t="s">
        <v>254</v>
      </c>
      <c r="E81" s="28">
        <v>301</v>
      </c>
      <c r="F81" s="21" t="s">
        <v>255</v>
      </c>
      <c r="G81" s="22">
        <f t="shared" si="70"/>
        <v>415000000</v>
      </c>
      <c r="H81" s="22">
        <v>30000000</v>
      </c>
      <c r="I81" s="22">
        <v>270000000</v>
      </c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>
        <v>115000000</v>
      </c>
      <c r="U81" s="22"/>
      <c r="V81" s="22"/>
      <c r="W81" s="22"/>
      <c r="X81" s="22"/>
      <c r="Y81" s="22"/>
      <c r="Z81" s="22"/>
      <c r="AA81" s="22"/>
      <c r="AB81" s="23">
        <f t="shared" si="60"/>
        <v>0.72289156626506024</v>
      </c>
      <c r="AC81" s="22">
        <f t="shared" si="71"/>
        <v>300000000</v>
      </c>
      <c r="AD81" s="22">
        <f>+'[1]ENERO 2017'!$J$198</f>
        <v>30000000</v>
      </c>
      <c r="AE81" s="22">
        <f>+'[1]ENERO 2017'!$K$198</f>
        <v>270000000</v>
      </c>
      <c r="AF81" s="22"/>
      <c r="AG81" s="22"/>
      <c r="AH81" s="22"/>
      <c r="AI81" s="22"/>
      <c r="AJ81" s="22"/>
      <c r="AK81" s="22"/>
      <c r="AL81" s="22"/>
      <c r="AM81" s="22"/>
      <c r="AN81" s="22"/>
      <c r="AO81" s="22"/>
      <c r="AP81" s="22"/>
      <c r="AQ81" s="22"/>
      <c r="AR81" s="22"/>
      <c r="AS81" s="22"/>
      <c r="AT81" s="22"/>
      <c r="AU81" s="22"/>
      <c r="AV81" s="22"/>
      <c r="AW81" s="22"/>
      <c r="AX81" s="23">
        <f t="shared" si="61"/>
        <v>0.27710843373493976</v>
      </c>
      <c r="AY81" s="22">
        <f t="shared" si="72"/>
        <v>115000000</v>
      </c>
      <c r="AZ81" s="22">
        <f t="shared" si="73"/>
        <v>0</v>
      </c>
      <c r="BA81" s="22">
        <f t="shared" si="73"/>
        <v>0</v>
      </c>
      <c r="BB81" s="22">
        <f t="shared" si="73"/>
        <v>0</v>
      </c>
      <c r="BC81" s="22">
        <f t="shared" si="73"/>
        <v>0</v>
      </c>
      <c r="BD81" s="22">
        <f t="shared" si="73"/>
        <v>0</v>
      </c>
      <c r="BE81" s="22">
        <f t="shared" si="73"/>
        <v>0</v>
      </c>
      <c r="BF81" s="22">
        <f t="shared" si="73"/>
        <v>0</v>
      </c>
      <c r="BG81" s="22">
        <f t="shared" si="73"/>
        <v>0</v>
      </c>
      <c r="BH81" s="22">
        <f t="shared" si="73"/>
        <v>0</v>
      </c>
      <c r="BI81" s="22">
        <f t="shared" si="73"/>
        <v>0</v>
      </c>
      <c r="BJ81" s="22">
        <f t="shared" si="73"/>
        <v>0</v>
      </c>
      <c r="BK81" s="22">
        <f t="shared" si="73"/>
        <v>0</v>
      </c>
      <c r="BL81" s="22">
        <f t="shared" si="73"/>
        <v>115000000</v>
      </c>
      <c r="BM81" s="22">
        <f t="shared" si="73"/>
        <v>0</v>
      </c>
      <c r="BN81" s="22">
        <f t="shared" si="73"/>
        <v>0</v>
      </c>
      <c r="BO81" s="22">
        <f t="shared" si="73"/>
        <v>0</v>
      </c>
      <c r="BP81" s="22">
        <f t="shared" si="73"/>
        <v>0</v>
      </c>
      <c r="BQ81" s="22">
        <f t="shared" si="73"/>
        <v>0</v>
      </c>
      <c r="BR81" s="22">
        <f t="shared" si="73"/>
        <v>0</v>
      </c>
      <c r="BS81" s="22">
        <f t="shared" si="73"/>
        <v>0</v>
      </c>
      <c r="BT81" s="23">
        <f t="shared" si="63"/>
        <v>0.29083550602409641</v>
      </c>
      <c r="BU81" s="22">
        <f t="shared" si="74"/>
        <v>120696735</v>
      </c>
      <c r="BV81" s="22"/>
      <c r="BW81" s="22">
        <f>+'[2]FEBRERO 2017'!$H$256</f>
        <v>120696735</v>
      </c>
      <c r="BX81" s="22"/>
      <c r="BY81" s="22"/>
      <c r="BZ81" s="22"/>
      <c r="CA81" s="22"/>
      <c r="CB81" s="22"/>
      <c r="CC81" s="22"/>
      <c r="CD81" s="22"/>
      <c r="CE81" s="22"/>
      <c r="CF81" s="22"/>
      <c r="CG81" s="22"/>
      <c r="CH81" s="22"/>
      <c r="CI81" s="22"/>
      <c r="CJ81" s="22"/>
      <c r="CK81" s="22"/>
      <c r="CL81" s="22"/>
      <c r="CM81" s="22"/>
      <c r="CN81" s="22"/>
      <c r="CO81" s="22"/>
      <c r="CP81" s="23">
        <f t="shared" si="53"/>
        <v>0.70916449397590364</v>
      </c>
      <c r="CQ81" s="22">
        <f t="shared" si="75"/>
        <v>294303265</v>
      </c>
      <c r="CR81" s="22">
        <f t="shared" si="78"/>
        <v>30000000</v>
      </c>
      <c r="CS81" s="22">
        <f t="shared" si="76"/>
        <v>149303265</v>
      </c>
      <c r="CT81" s="22">
        <f t="shared" si="76"/>
        <v>0</v>
      </c>
      <c r="CU81" s="22">
        <f t="shared" si="76"/>
        <v>0</v>
      </c>
      <c r="CV81" s="22">
        <f t="shared" si="76"/>
        <v>0</v>
      </c>
      <c r="CW81" s="22">
        <f t="shared" si="76"/>
        <v>0</v>
      </c>
      <c r="CX81" s="22">
        <f t="shared" si="76"/>
        <v>0</v>
      </c>
      <c r="CY81" s="22">
        <f t="shared" si="76"/>
        <v>0</v>
      </c>
      <c r="CZ81" s="22">
        <f t="shared" si="76"/>
        <v>0</v>
      </c>
      <c r="DA81" s="22">
        <f t="shared" si="76"/>
        <v>0</v>
      </c>
      <c r="DB81" s="22">
        <f t="shared" si="76"/>
        <v>0</v>
      </c>
      <c r="DC81" s="22">
        <f t="shared" si="76"/>
        <v>0</v>
      </c>
      <c r="DD81" s="22">
        <f t="shared" si="76"/>
        <v>115000000</v>
      </c>
      <c r="DE81" s="22">
        <f t="shared" si="76"/>
        <v>0</v>
      </c>
      <c r="DF81" s="22">
        <f t="shared" si="76"/>
        <v>0</v>
      </c>
      <c r="DG81" s="22">
        <f t="shared" si="76"/>
        <v>0</v>
      </c>
      <c r="DH81" s="22">
        <f t="shared" si="76"/>
        <v>0</v>
      </c>
      <c r="DI81" s="22">
        <f t="shared" si="77"/>
        <v>0</v>
      </c>
      <c r="DJ81" s="22">
        <f t="shared" si="77"/>
        <v>0</v>
      </c>
      <c r="DK81" s="22">
        <f t="shared" si="77"/>
        <v>0</v>
      </c>
      <c r="DM81" s="26">
        <f t="shared" si="27"/>
        <v>415000000</v>
      </c>
      <c r="DN81" s="26">
        <f t="shared" si="28"/>
        <v>415000000</v>
      </c>
      <c r="DO81" s="26">
        <f t="shared" si="29"/>
        <v>415000000</v>
      </c>
    </row>
    <row r="82" spans="1:119" ht="48" customHeight="1" x14ac:dyDescent="0.25">
      <c r="A82" s="183"/>
      <c r="B82" s="77" t="s">
        <v>256</v>
      </c>
      <c r="C82" s="49" t="s">
        <v>257</v>
      </c>
      <c r="D82" s="19" t="s">
        <v>258</v>
      </c>
      <c r="E82" s="20">
        <v>301</v>
      </c>
      <c r="F82" s="21" t="s">
        <v>259</v>
      </c>
      <c r="G82" s="22">
        <f t="shared" si="70"/>
        <v>408450000</v>
      </c>
      <c r="H82" s="22">
        <v>20000000</v>
      </c>
      <c r="I82" s="22">
        <v>270000000</v>
      </c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>
        <v>115450000</v>
      </c>
      <c r="U82" s="22"/>
      <c r="V82" s="22"/>
      <c r="W82" s="22"/>
      <c r="X82" s="22"/>
      <c r="Y82" s="22"/>
      <c r="Z82" s="22"/>
      <c r="AA82" s="22">
        <v>3000000</v>
      </c>
      <c r="AB82" s="23">
        <f t="shared" si="60"/>
        <v>0.71000122414004163</v>
      </c>
      <c r="AC82" s="22">
        <f t="shared" si="71"/>
        <v>290000000</v>
      </c>
      <c r="AD82" s="22">
        <f>+'[1]ENERO 2017'!$J$213</f>
        <v>20000000</v>
      </c>
      <c r="AE82" s="22">
        <f>+'[1]ENERO 2017'!$K$213</f>
        <v>270000000</v>
      </c>
      <c r="AF82" s="22"/>
      <c r="AG82" s="22"/>
      <c r="AH82" s="22"/>
      <c r="AI82" s="22"/>
      <c r="AJ82" s="22"/>
      <c r="AK82" s="22"/>
      <c r="AL82" s="22"/>
      <c r="AM82" s="22"/>
      <c r="AN82" s="22"/>
      <c r="AO82" s="22"/>
      <c r="AP82" s="22"/>
      <c r="AQ82" s="22"/>
      <c r="AR82" s="22"/>
      <c r="AS82" s="22"/>
      <c r="AT82" s="22"/>
      <c r="AU82" s="22"/>
      <c r="AV82" s="22"/>
      <c r="AW82" s="22"/>
      <c r="AX82" s="23">
        <f t="shared" si="61"/>
        <v>0.28999877585995837</v>
      </c>
      <c r="AY82" s="22">
        <f t="shared" si="72"/>
        <v>118450000</v>
      </c>
      <c r="AZ82" s="22">
        <f t="shared" si="73"/>
        <v>0</v>
      </c>
      <c r="BA82" s="22">
        <f t="shared" si="73"/>
        <v>0</v>
      </c>
      <c r="BB82" s="22">
        <f t="shared" si="73"/>
        <v>0</v>
      </c>
      <c r="BC82" s="22">
        <f t="shared" si="73"/>
        <v>0</v>
      </c>
      <c r="BD82" s="22">
        <f t="shared" si="73"/>
        <v>0</v>
      </c>
      <c r="BE82" s="22">
        <f t="shared" si="73"/>
        <v>0</v>
      </c>
      <c r="BF82" s="22">
        <f t="shared" si="73"/>
        <v>0</v>
      </c>
      <c r="BG82" s="22">
        <f t="shared" si="73"/>
        <v>0</v>
      </c>
      <c r="BH82" s="22">
        <f t="shared" si="73"/>
        <v>0</v>
      </c>
      <c r="BI82" s="22">
        <f t="shared" si="73"/>
        <v>0</v>
      </c>
      <c r="BJ82" s="22">
        <f t="shared" si="73"/>
        <v>0</v>
      </c>
      <c r="BK82" s="22">
        <f t="shared" si="73"/>
        <v>0</v>
      </c>
      <c r="BL82" s="22">
        <f t="shared" si="73"/>
        <v>115450000</v>
      </c>
      <c r="BM82" s="22">
        <f t="shared" si="73"/>
        <v>0</v>
      </c>
      <c r="BN82" s="22">
        <f t="shared" si="73"/>
        <v>0</v>
      </c>
      <c r="BO82" s="22">
        <f t="shared" si="73"/>
        <v>0</v>
      </c>
      <c r="BP82" s="22">
        <f t="shared" si="73"/>
        <v>0</v>
      </c>
      <c r="BQ82" s="22">
        <f t="shared" si="73"/>
        <v>0</v>
      </c>
      <c r="BR82" s="22">
        <f t="shared" si="73"/>
        <v>0</v>
      </c>
      <c r="BS82" s="22">
        <f t="shared" si="73"/>
        <v>3000000</v>
      </c>
      <c r="BT82" s="23">
        <f t="shared" si="63"/>
        <v>0.28400951156812337</v>
      </c>
      <c r="BU82" s="22">
        <f t="shared" si="74"/>
        <v>116003685</v>
      </c>
      <c r="BV82" s="22"/>
      <c r="BW82" s="22">
        <f>+'[2]FEBRERO 2017'!$H$277</f>
        <v>116003685</v>
      </c>
      <c r="BX82" s="22"/>
      <c r="BY82" s="22"/>
      <c r="BZ82" s="22"/>
      <c r="CA82" s="22"/>
      <c r="CB82" s="22"/>
      <c r="CC82" s="22"/>
      <c r="CD82" s="22"/>
      <c r="CE82" s="22"/>
      <c r="CF82" s="22"/>
      <c r="CG82" s="22"/>
      <c r="CH82" s="22"/>
      <c r="CI82" s="22"/>
      <c r="CJ82" s="22"/>
      <c r="CK82" s="22"/>
      <c r="CL82" s="22"/>
      <c r="CM82" s="22"/>
      <c r="CN82" s="22"/>
      <c r="CO82" s="22"/>
      <c r="CP82" s="23">
        <f t="shared" si="53"/>
        <v>0.71599048843187663</v>
      </c>
      <c r="CQ82" s="22">
        <f t="shared" si="75"/>
        <v>292446315</v>
      </c>
      <c r="CR82" s="22">
        <f t="shared" si="78"/>
        <v>20000000</v>
      </c>
      <c r="CS82" s="22">
        <f t="shared" si="76"/>
        <v>153996315</v>
      </c>
      <c r="CT82" s="22">
        <f t="shared" si="76"/>
        <v>0</v>
      </c>
      <c r="CU82" s="22">
        <f t="shared" si="76"/>
        <v>0</v>
      </c>
      <c r="CV82" s="22">
        <f t="shared" si="76"/>
        <v>0</v>
      </c>
      <c r="CW82" s="22">
        <f t="shared" si="76"/>
        <v>0</v>
      </c>
      <c r="CX82" s="22">
        <f t="shared" si="76"/>
        <v>0</v>
      </c>
      <c r="CY82" s="22">
        <f t="shared" si="76"/>
        <v>0</v>
      </c>
      <c r="CZ82" s="22">
        <f t="shared" si="76"/>
        <v>0</v>
      </c>
      <c r="DA82" s="22">
        <f t="shared" si="76"/>
        <v>0</v>
      </c>
      <c r="DB82" s="22">
        <f t="shared" si="76"/>
        <v>0</v>
      </c>
      <c r="DC82" s="22">
        <f t="shared" si="76"/>
        <v>0</v>
      </c>
      <c r="DD82" s="22">
        <f t="shared" si="76"/>
        <v>115450000</v>
      </c>
      <c r="DE82" s="22">
        <f t="shared" si="76"/>
        <v>0</v>
      </c>
      <c r="DF82" s="22">
        <f t="shared" si="76"/>
        <v>0</v>
      </c>
      <c r="DG82" s="22">
        <f t="shared" si="76"/>
        <v>0</v>
      </c>
      <c r="DH82" s="22">
        <f t="shared" si="76"/>
        <v>0</v>
      </c>
      <c r="DI82" s="22">
        <f t="shared" si="77"/>
        <v>0</v>
      </c>
      <c r="DJ82" s="22">
        <f t="shared" si="77"/>
        <v>0</v>
      </c>
      <c r="DK82" s="22">
        <f t="shared" si="77"/>
        <v>3000000</v>
      </c>
      <c r="DM82" s="26">
        <f t="shared" si="27"/>
        <v>408450000</v>
      </c>
      <c r="DN82" s="26">
        <f t="shared" si="28"/>
        <v>408450000</v>
      </c>
      <c r="DO82" s="26">
        <f t="shared" si="29"/>
        <v>408450000</v>
      </c>
    </row>
    <row r="83" spans="1:119" ht="42.75" customHeight="1" x14ac:dyDescent="0.25">
      <c r="A83" s="183"/>
      <c r="B83" s="77" t="s">
        <v>260</v>
      </c>
      <c r="C83" s="49" t="s">
        <v>261</v>
      </c>
      <c r="D83" s="19" t="s">
        <v>262</v>
      </c>
      <c r="E83" s="20">
        <v>301</v>
      </c>
      <c r="F83" s="21" t="s">
        <v>263</v>
      </c>
      <c r="G83" s="22">
        <f t="shared" si="70"/>
        <v>76465225</v>
      </c>
      <c r="H83" s="22">
        <v>880851</v>
      </c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>
        <v>37683184</v>
      </c>
      <c r="X83" s="22"/>
      <c r="Y83" s="22"/>
      <c r="Z83" s="22"/>
      <c r="AA83" s="22">
        <f>33000000+4901190</f>
        <v>37901190</v>
      </c>
      <c r="AB83" s="23">
        <f t="shared" si="60"/>
        <v>0.88514987041495008</v>
      </c>
      <c r="AC83" s="22">
        <f t="shared" si="71"/>
        <v>67683184</v>
      </c>
      <c r="AD83" s="22">
        <f>+'[1]ENERO 2017'!$J$220</f>
        <v>880851</v>
      </c>
      <c r="AE83" s="22"/>
      <c r="AF83" s="22"/>
      <c r="AG83" s="22"/>
      <c r="AH83" s="22"/>
      <c r="AI83" s="22"/>
      <c r="AJ83" s="22"/>
      <c r="AK83" s="22"/>
      <c r="AL83" s="22"/>
      <c r="AM83" s="22"/>
      <c r="AN83" s="22"/>
      <c r="AO83" s="22"/>
      <c r="AP83" s="22"/>
      <c r="AQ83" s="22"/>
      <c r="AR83" s="22"/>
      <c r="AS83" s="22">
        <f>+'[1]ENERO 2017'!$Q$220</f>
        <v>36802333</v>
      </c>
      <c r="AT83" s="22"/>
      <c r="AU83" s="22"/>
      <c r="AV83" s="22"/>
      <c r="AW83" s="22">
        <f>+'[1]ENERO 2017'!$T$220</f>
        <v>30000000</v>
      </c>
      <c r="AX83" s="23">
        <f t="shared" si="61"/>
        <v>0.11485012958504992</v>
      </c>
      <c r="AY83" s="22">
        <f t="shared" si="72"/>
        <v>8782041</v>
      </c>
      <c r="AZ83" s="22">
        <f t="shared" si="73"/>
        <v>0</v>
      </c>
      <c r="BA83" s="22">
        <f t="shared" si="73"/>
        <v>0</v>
      </c>
      <c r="BB83" s="22">
        <f t="shared" si="73"/>
        <v>0</v>
      </c>
      <c r="BC83" s="22">
        <f t="shared" si="73"/>
        <v>0</v>
      </c>
      <c r="BD83" s="22">
        <f t="shared" si="73"/>
        <v>0</v>
      </c>
      <c r="BE83" s="22">
        <f t="shared" si="73"/>
        <v>0</v>
      </c>
      <c r="BF83" s="22">
        <f t="shared" si="73"/>
        <v>0</v>
      </c>
      <c r="BG83" s="22">
        <f t="shared" si="73"/>
        <v>0</v>
      </c>
      <c r="BH83" s="22">
        <f t="shared" si="73"/>
        <v>0</v>
      </c>
      <c r="BI83" s="22">
        <f t="shared" si="73"/>
        <v>0</v>
      </c>
      <c r="BJ83" s="22">
        <f t="shared" si="73"/>
        <v>0</v>
      </c>
      <c r="BK83" s="22">
        <f t="shared" si="73"/>
        <v>0</v>
      </c>
      <c r="BL83" s="22">
        <f t="shared" si="73"/>
        <v>0</v>
      </c>
      <c r="BM83" s="22">
        <f t="shared" si="73"/>
        <v>0</v>
      </c>
      <c r="BN83" s="22">
        <f t="shared" si="73"/>
        <v>0</v>
      </c>
      <c r="BO83" s="22">
        <f t="shared" si="73"/>
        <v>880851</v>
      </c>
      <c r="BP83" s="22">
        <f t="shared" si="73"/>
        <v>0</v>
      </c>
      <c r="BQ83" s="22">
        <f t="shared" si="73"/>
        <v>0</v>
      </c>
      <c r="BR83" s="22">
        <f t="shared" si="73"/>
        <v>0</v>
      </c>
      <c r="BS83" s="22">
        <f t="shared" si="73"/>
        <v>7901190</v>
      </c>
      <c r="BT83" s="23">
        <f t="shared" si="63"/>
        <v>0.12685505077634965</v>
      </c>
      <c r="BU83" s="22">
        <f t="shared" si="74"/>
        <v>9700000</v>
      </c>
      <c r="BV83" s="22"/>
      <c r="BW83" s="22"/>
      <c r="BX83" s="22"/>
      <c r="BY83" s="22"/>
      <c r="BZ83" s="22"/>
      <c r="CA83" s="22"/>
      <c r="CB83" s="22"/>
      <c r="CC83" s="22"/>
      <c r="CD83" s="22"/>
      <c r="CE83" s="22"/>
      <c r="CF83" s="22"/>
      <c r="CG83" s="22"/>
      <c r="CH83" s="22"/>
      <c r="CI83" s="22"/>
      <c r="CJ83" s="22"/>
      <c r="CK83" s="22">
        <f>+'[2]FEBRERO 2017'!$H$302</f>
        <v>9700000</v>
      </c>
      <c r="CL83" s="22"/>
      <c r="CM83" s="22"/>
      <c r="CN83" s="22"/>
      <c r="CO83" s="22"/>
      <c r="CP83" s="23">
        <f t="shared" si="53"/>
        <v>0.87314494922365038</v>
      </c>
      <c r="CQ83" s="22">
        <f t="shared" si="75"/>
        <v>66765225</v>
      </c>
      <c r="CR83" s="22">
        <f t="shared" si="78"/>
        <v>880851</v>
      </c>
      <c r="CS83" s="22">
        <f t="shared" si="76"/>
        <v>0</v>
      </c>
      <c r="CT83" s="22">
        <f t="shared" si="76"/>
        <v>0</v>
      </c>
      <c r="CU83" s="22">
        <f t="shared" si="76"/>
        <v>0</v>
      </c>
      <c r="CV83" s="22">
        <f t="shared" si="76"/>
        <v>0</v>
      </c>
      <c r="CW83" s="22">
        <f t="shared" si="76"/>
        <v>0</v>
      </c>
      <c r="CX83" s="22">
        <f t="shared" si="76"/>
        <v>0</v>
      </c>
      <c r="CY83" s="22">
        <f t="shared" si="76"/>
        <v>0</v>
      </c>
      <c r="CZ83" s="22">
        <f t="shared" si="76"/>
        <v>0</v>
      </c>
      <c r="DA83" s="22">
        <f t="shared" si="76"/>
        <v>0</v>
      </c>
      <c r="DB83" s="22">
        <f t="shared" si="76"/>
        <v>0</v>
      </c>
      <c r="DC83" s="22">
        <f t="shared" si="76"/>
        <v>0</v>
      </c>
      <c r="DD83" s="22">
        <f t="shared" si="76"/>
        <v>0</v>
      </c>
      <c r="DE83" s="22">
        <f t="shared" si="76"/>
        <v>0</v>
      </c>
      <c r="DF83" s="22">
        <f t="shared" si="76"/>
        <v>0</v>
      </c>
      <c r="DG83" s="22">
        <f t="shared" si="76"/>
        <v>27983184</v>
      </c>
      <c r="DH83" s="22">
        <f t="shared" si="76"/>
        <v>0</v>
      </c>
      <c r="DI83" s="22">
        <f t="shared" si="77"/>
        <v>0</v>
      </c>
      <c r="DJ83" s="22">
        <f t="shared" si="77"/>
        <v>0</v>
      </c>
      <c r="DK83" s="22">
        <f t="shared" si="77"/>
        <v>37901190</v>
      </c>
      <c r="DM83" s="26">
        <f t="shared" si="27"/>
        <v>76465225</v>
      </c>
      <c r="DN83" s="26">
        <f t="shared" si="28"/>
        <v>76465225</v>
      </c>
      <c r="DO83" s="26">
        <f t="shared" si="29"/>
        <v>76465225</v>
      </c>
    </row>
    <row r="84" spans="1:119" ht="33" customHeight="1" x14ac:dyDescent="0.25">
      <c r="A84" s="183"/>
      <c r="B84" s="172" t="s">
        <v>264</v>
      </c>
      <c r="C84" s="49" t="s">
        <v>265</v>
      </c>
      <c r="D84" s="19" t="s">
        <v>266</v>
      </c>
      <c r="E84" s="20">
        <v>301</v>
      </c>
      <c r="F84" s="21" t="s">
        <v>237</v>
      </c>
      <c r="G84" s="22">
        <f t="shared" si="70"/>
        <v>1431437569</v>
      </c>
      <c r="H84" s="22">
        <f>5000000+6859058</f>
        <v>11859058</v>
      </c>
      <c r="I84" s="22"/>
      <c r="J84" s="22"/>
      <c r="K84" s="22">
        <v>26578511</v>
      </c>
      <c r="L84" s="22"/>
      <c r="M84" s="22"/>
      <c r="N84" s="22"/>
      <c r="O84" s="22"/>
      <c r="P84" s="22"/>
      <c r="Q84" s="22"/>
      <c r="R84" s="22"/>
      <c r="S84" s="22"/>
      <c r="T84" s="22"/>
      <c r="U84" s="22"/>
      <c r="V84" s="22"/>
      <c r="W84" s="22">
        <v>1393000000</v>
      </c>
      <c r="X84" s="22"/>
      <c r="Y84" s="22"/>
      <c r="Z84" s="22"/>
      <c r="AA84" s="22"/>
      <c r="AB84" s="23">
        <f t="shared" si="60"/>
        <v>0.96679528326673392</v>
      </c>
      <c r="AC84" s="22">
        <f t="shared" si="71"/>
        <v>1383907090</v>
      </c>
      <c r="AD84" s="22"/>
      <c r="AE84" s="22"/>
      <c r="AF84" s="22"/>
      <c r="AG84" s="22"/>
      <c r="AH84" s="22"/>
      <c r="AI84" s="22"/>
      <c r="AJ84" s="22"/>
      <c r="AK84" s="22"/>
      <c r="AL84" s="22"/>
      <c r="AM84" s="22"/>
      <c r="AN84" s="22"/>
      <c r="AO84" s="22"/>
      <c r="AP84" s="22"/>
      <c r="AQ84" s="22"/>
      <c r="AR84" s="22"/>
      <c r="AS84" s="22">
        <f>+'[1]ENERO 2017'!$Q$228</f>
        <v>1383907090</v>
      </c>
      <c r="AT84" s="22"/>
      <c r="AU84" s="22"/>
      <c r="AV84" s="22"/>
      <c r="AW84" s="22"/>
      <c r="AX84" s="23">
        <f t="shared" si="61"/>
        <v>3.3204716733266082E-2</v>
      </c>
      <c r="AY84" s="22">
        <f t="shared" si="72"/>
        <v>47530479</v>
      </c>
      <c r="AZ84" s="22">
        <f t="shared" si="73"/>
        <v>11859058</v>
      </c>
      <c r="BA84" s="22">
        <f t="shared" si="73"/>
        <v>0</v>
      </c>
      <c r="BB84" s="22">
        <f t="shared" si="73"/>
        <v>0</v>
      </c>
      <c r="BC84" s="22">
        <f t="shared" si="73"/>
        <v>26578511</v>
      </c>
      <c r="BD84" s="22">
        <f t="shared" si="73"/>
        <v>0</v>
      </c>
      <c r="BE84" s="22">
        <f t="shared" si="73"/>
        <v>0</v>
      </c>
      <c r="BF84" s="22">
        <f t="shared" si="73"/>
        <v>0</v>
      </c>
      <c r="BG84" s="22">
        <f t="shared" si="73"/>
        <v>0</v>
      </c>
      <c r="BH84" s="22">
        <f t="shared" si="73"/>
        <v>0</v>
      </c>
      <c r="BI84" s="22">
        <f t="shared" si="73"/>
        <v>0</v>
      </c>
      <c r="BJ84" s="22">
        <f t="shared" si="73"/>
        <v>0</v>
      </c>
      <c r="BK84" s="22">
        <f t="shared" si="73"/>
        <v>0</v>
      </c>
      <c r="BL84" s="22">
        <f t="shared" si="73"/>
        <v>0</v>
      </c>
      <c r="BM84" s="22">
        <f t="shared" si="73"/>
        <v>0</v>
      </c>
      <c r="BN84" s="22">
        <f t="shared" si="73"/>
        <v>0</v>
      </c>
      <c r="BO84" s="22">
        <f t="shared" si="73"/>
        <v>9092910</v>
      </c>
      <c r="BP84" s="22">
        <f t="shared" si="73"/>
        <v>0</v>
      </c>
      <c r="BQ84" s="22">
        <f t="shared" si="73"/>
        <v>0</v>
      </c>
      <c r="BR84" s="22">
        <f t="shared" si="73"/>
        <v>0</v>
      </c>
      <c r="BS84" s="22">
        <f t="shared" si="73"/>
        <v>0</v>
      </c>
      <c r="BT84" s="23">
        <f t="shared" si="63"/>
        <v>0.95898264774410147</v>
      </c>
      <c r="BU84" s="22">
        <f t="shared" si="74"/>
        <v>1372723790</v>
      </c>
      <c r="BV84" s="22"/>
      <c r="BW84" s="22"/>
      <c r="BX84" s="22"/>
      <c r="BY84" s="22"/>
      <c r="BZ84" s="22"/>
      <c r="CA84" s="22"/>
      <c r="CB84" s="22"/>
      <c r="CC84" s="22"/>
      <c r="CD84" s="22"/>
      <c r="CE84" s="22"/>
      <c r="CF84" s="22"/>
      <c r="CG84" s="22"/>
      <c r="CH84" s="22"/>
      <c r="CI84" s="22"/>
      <c r="CJ84" s="22"/>
      <c r="CK84" s="22">
        <f>+'[2]FEBRERO 2017'!$H$307</f>
        <v>1372723790</v>
      </c>
      <c r="CL84" s="22"/>
      <c r="CM84" s="22"/>
      <c r="CN84" s="22"/>
      <c r="CO84" s="22"/>
      <c r="CP84" s="23">
        <f t="shared" si="53"/>
        <v>4.1017352255898532E-2</v>
      </c>
      <c r="CQ84" s="22">
        <f t="shared" si="75"/>
        <v>58713779</v>
      </c>
      <c r="CR84" s="22">
        <f t="shared" si="78"/>
        <v>11859058</v>
      </c>
      <c r="CS84" s="22">
        <f t="shared" si="76"/>
        <v>0</v>
      </c>
      <c r="CT84" s="22">
        <f t="shared" si="76"/>
        <v>0</v>
      </c>
      <c r="CU84" s="22">
        <f t="shared" si="76"/>
        <v>26578511</v>
      </c>
      <c r="CV84" s="22">
        <f t="shared" si="76"/>
        <v>0</v>
      </c>
      <c r="CW84" s="22">
        <f t="shared" si="76"/>
        <v>0</v>
      </c>
      <c r="CX84" s="22">
        <f t="shared" si="76"/>
        <v>0</v>
      </c>
      <c r="CY84" s="22">
        <f t="shared" si="76"/>
        <v>0</v>
      </c>
      <c r="CZ84" s="22">
        <f t="shared" si="76"/>
        <v>0</v>
      </c>
      <c r="DA84" s="22">
        <f t="shared" si="76"/>
        <v>0</v>
      </c>
      <c r="DB84" s="22">
        <f t="shared" si="76"/>
        <v>0</v>
      </c>
      <c r="DC84" s="22">
        <f t="shared" si="76"/>
        <v>0</v>
      </c>
      <c r="DD84" s="22">
        <f t="shared" si="76"/>
        <v>0</v>
      </c>
      <c r="DE84" s="22">
        <f t="shared" si="76"/>
        <v>0</v>
      </c>
      <c r="DF84" s="22">
        <f t="shared" si="76"/>
        <v>0</v>
      </c>
      <c r="DG84" s="22">
        <f t="shared" si="76"/>
        <v>20276210</v>
      </c>
      <c r="DH84" s="22">
        <f t="shared" si="76"/>
        <v>0</v>
      </c>
      <c r="DI84" s="22">
        <f t="shared" si="77"/>
        <v>0</v>
      </c>
      <c r="DJ84" s="22">
        <f t="shared" si="77"/>
        <v>0</v>
      </c>
      <c r="DK84" s="22">
        <f t="shared" si="77"/>
        <v>0</v>
      </c>
      <c r="DM84" s="26">
        <f t="shared" si="27"/>
        <v>1431437569</v>
      </c>
      <c r="DN84" s="26">
        <f t="shared" si="28"/>
        <v>1431437569</v>
      </c>
      <c r="DO84" s="26">
        <f t="shared" si="29"/>
        <v>1431437569</v>
      </c>
    </row>
    <row r="85" spans="1:119" ht="36" customHeight="1" x14ac:dyDescent="0.25">
      <c r="A85" s="183"/>
      <c r="B85" s="173"/>
      <c r="C85" s="49" t="s">
        <v>267</v>
      </c>
      <c r="D85" s="19" t="s">
        <v>268</v>
      </c>
      <c r="E85" s="20">
        <v>301</v>
      </c>
      <c r="F85" s="21" t="s">
        <v>237</v>
      </c>
      <c r="G85" s="22">
        <f t="shared" si="70"/>
        <v>30000000</v>
      </c>
      <c r="H85" s="22"/>
      <c r="I85" s="22">
        <v>30000000</v>
      </c>
      <c r="J85" s="22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2"/>
      <c r="AA85" s="22"/>
      <c r="AB85" s="23">
        <f t="shared" si="60"/>
        <v>1</v>
      </c>
      <c r="AC85" s="22">
        <f t="shared" si="71"/>
        <v>30000000</v>
      </c>
      <c r="AD85" s="22"/>
      <c r="AE85" s="22">
        <f>+'[1]ENERO 2017'!$K$237</f>
        <v>30000000</v>
      </c>
      <c r="AF85" s="22"/>
      <c r="AG85" s="22"/>
      <c r="AH85" s="22"/>
      <c r="AI85" s="22"/>
      <c r="AJ85" s="22"/>
      <c r="AK85" s="22"/>
      <c r="AL85" s="22"/>
      <c r="AM85" s="22"/>
      <c r="AN85" s="22"/>
      <c r="AO85" s="22"/>
      <c r="AP85" s="22"/>
      <c r="AQ85" s="22"/>
      <c r="AR85" s="22"/>
      <c r="AS85" s="22"/>
      <c r="AT85" s="22"/>
      <c r="AU85" s="22"/>
      <c r="AV85" s="22"/>
      <c r="AW85" s="22"/>
      <c r="AX85" s="23">
        <f t="shared" si="61"/>
        <v>0</v>
      </c>
      <c r="AY85" s="22">
        <f t="shared" si="72"/>
        <v>0</v>
      </c>
      <c r="AZ85" s="22">
        <f t="shared" si="73"/>
        <v>0</v>
      </c>
      <c r="BA85" s="22">
        <f t="shared" si="73"/>
        <v>0</v>
      </c>
      <c r="BB85" s="22">
        <f t="shared" si="73"/>
        <v>0</v>
      </c>
      <c r="BC85" s="22">
        <f t="shared" si="73"/>
        <v>0</v>
      </c>
      <c r="BD85" s="22">
        <f t="shared" si="73"/>
        <v>0</v>
      </c>
      <c r="BE85" s="22">
        <f t="shared" si="73"/>
        <v>0</v>
      </c>
      <c r="BF85" s="22">
        <f t="shared" si="73"/>
        <v>0</v>
      </c>
      <c r="BG85" s="22">
        <f t="shared" si="73"/>
        <v>0</v>
      </c>
      <c r="BH85" s="22">
        <f t="shared" si="73"/>
        <v>0</v>
      </c>
      <c r="BI85" s="22">
        <f t="shared" si="73"/>
        <v>0</v>
      </c>
      <c r="BJ85" s="22">
        <f t="shared" si="73"/>
        <v>0</v>
      </c>
      <c r="BK85" s="22">
        <f t="shared" si="73"/>
        <v>0</v>
      </c>
      <c r="BL85" s="22">
        <f t="shared" si="73"/>
        <v>0</v>
      </c>
      <c r="BM85" s="22">
        <f t="shared" si="73"/>
        <v>0</v>
      </c>
      <c r="BN85" s="22">
        <f t="shared" si="73"/>
        <v>0</v>
      </c>
      <c r="BO85" s="22">
        <f t="shared" si="73"/>
        <v>0</v>
      </c>
      <c r="BP85" s="22">
        <f t="shared" si="73"/>
        <v>0</v>
      </c>
      <c r="BQ85" s="22">
        <f t="shared" si="73"/>
        <v>0</v>
      </c>
      <c r="BR85" s="22">
        <f t="shared" si="73"/>
        <v>0</v>
      </c>
      <c r="BS85" s="22">
        <f t="shared" si="73"/>
        <v>0</v>
      </c>
      <c r="BT85" s="23">
        <f t="shared" si="63"/>
        <v>0.88227936666666662</v>
      </c>
      <c r="BU85" s="22">
        <f t="shared" si="74"/>
        <v>26468381</v>
      </c>
      <c r="BV85" s="22"/>
      <c r="BW85" s="22">
        <f>+'[2]FEBRERO 2017'!$H$320</f>
        <v>26468381</v>
      </c>
      <c r="BX85" s="22"/>
      <c r="BY85" s="22"/>
      <c r="BZ85" s="22"/>
      <c r="CA85" s="22"/>
      <c r="CB85" s="22"/>
      <c r="CC85" s="22"/>
      <c r="CD85" s="22"/>
      <c r="CE85" s="22"/>
      <c r="CF85" s="22"/>
      <c r="CG85" s="22"/>
      <c r="CH85" s="22"/>
      <c r="CI85" s="22"/>
      <c r="CJ85" s="22"/>
      <c r="CK85" s="22"/>
      <c r="CL85" s="22"/>
      <c r="CM85" s="22"/>
      <c r="CN85" s="22"/>
      <c r="CO85" s="22"/>
      <c r="CP85" s="23">
        <f t="shared" si="53"/>
        <v>0.11772063333333338</v>
      </c>
      <c r="CQ85" s="22">
        <f t="shared" si="75"/>
        <v>3531619</v>
      </c>
      <c r="CR85" s="22">
        <f t="shared" si="78"/>
        <v>0</v>
      </c>
      <c r="CS85" s="22">
        <f t="shared" si="76"/>
        <v>3531619</v>
      </c>
      <c r="CT85" s="22">
        <f t="shared" si="76"/>
        <v>0</v>
      </c>
      <c r="CU85" s="22">
        <f t="shared" si="76"/>
        <v>0</v>
      </c>
      <c r="CV85" s="22">
        <f t="shared" si="76"/>
        <v>0</v>
      </c>
      <c r="CW85" s="22">
        <f t="shared" si="76"/>
        <v>0</v>
      </c>
      <c r="CX85" s="22">
        <f t="shared" si="76"/>
        <v>0</v>
      </c>
      <c r="CY85" s="22">
        <f t="shared" si="76"/>
        <v>0</v>
      </c>
      <c r="CZ85" s="22">
        <f t="shared" si="76"/>
        <v>0</v>
      </c>
      <c r="DA85" s="22">
        <f t="shared" si="76"/>
        <v>0</v>
      </c>
      <c r="DB85" s="22">
        <f t="shared" si="76"/>
        <v>0</v>
      </c>
      <c r="DC85" s="22">
        <f t="shared" si="76"/>
        <v>0</v>
      </c>
      <c r="DD85" s="22">
        <f t="shared" si="76"/>
        <v>0</v>
      </c>
      <c r="DE85" s="22">
        <f t="shared" si="76"/>
        <v>0</v>
      </c>
      <c r="DF85" s="22">
        <f t="shared" si="76"/>
        <v>0</v>
      </c>
      <c r="DG85" s="22">
        <f t="shared" si="76"/>
        <v>0</v>
      </c>
      <c r="DH85" s="22">
        <f t="shared" si="76"/>
        <v>0</v>
      </c>
      <c r="DI85" s="22">
        <f t="shared" si="77"/>
        <v>0</v>
      </c>
      <c r="DJ85" s="22">
        <f t="shared" si="77"/>
        <v>0</v>
      </c>
      <c r="DK85" s="22">
        <f t="shared" si="77"/>
        <v>0</v>
      </c>
      <c r="DM85" s="26">
        <f t="shared" si="27"/>
        <v>30000000</v>
      </c>
      <c r="DN85" s="26">
        <f t="shared" si="28"/>
        <v>30000000</v>
      </c>
      <c r="DO85" s="26">
        <f t="shared" si="29"/>
        <v>30000000</v>
      </c>
    </row>
    <row r="86" spans="1:119" ht="24.75" customHeight="1" x14ac:dyDescent="0.25">
      <c r="A86" s="183"/>
      <c r="B86" s="174"/>
      <c r="C86" s="49" t="s">
        <v>269</v>
      </c>
      <c r="D86" s="19" t="s">
        <v>270</v>
      </c>
      <c r="E86" s="78">
        <v>301</v>
      </c>
      <c r="F86" s="21" t="s">
        <v>237</v>
      </c>
      <c r="G86" s="22">
        <f t="shared" si="70"/>
        <v>84000000</v>
      </c>
      <c r="H86" s="22"/>
      <c r="I86" s="22">
        <v>84000000</v>
      </c>
      <c r="J86" s="22"/>
      <c r="K86" s="22"/>
      <c r="L86" s="22"/>
      <c r="M86" s="22"/>
      <c r="N86" s="22"/>
      <c r="O86" s="22"/>
      <c r="P86" s="22"/>
      <c r="Q86" s="22"/>
      <c r="R86" s="22"/>
      <c r="S86" s="22"/>
      <c r="T86" s="22"/>
      <c r="U86" s="22"/>
      <c r="V86" s="22"/>
      <c r="W86" s="22"/>
      <c r="X86" s="22"/>
      <c r="Y86" s="22"/>
      <c r="Z86" s="22"/>
      <c r="AA86" s="22"/>
      <c r="AB86" s="23">
        <f t="shared" si="60"/>
        <v>1</v>
      </c>
      <c r="AC86" s="22">
        <f t="shared" si="71"/>
        <v>84000000</v>
      </c>
      <c r="AD86" s="22"/>
      <c r="AE86" s="22">
        <f>+'[1]ENERO 2017'!$K$244</f>
        <v>84000000</v>
      </c>
      <c r="AF86" s="22"/>
      <c r="AG86" s="22"/>
      <c r="AH86" s="22"/>
      <c r="AI86" s="22"/>
      <c r="AJ86" s="22"/>
      <c r="AK86" s="22"/>
      <c r="AL86" s="22"/>
      <c r="AM86" s="22"/>
      <c r="AN86" s="22"/>
      <c r="AO86" s="22"/>
      <c r="AP86" s="22"/>
      <c r="AQ86" s="22"/>
      <c r="AR86" s="22"/>
      <c r="AS86" s="22"/>
      <c r="AT86" s="22"/>
      <c r="AU86" s="22"/>
      <c r="AV86" s="22"/>
      <c r="AW86" s="22"/>
      <c r="AX86" s="23">
        <f t="shared" si="61"/>
        <v>0</v>
      </c>
      <c r="AY86" s="22">
        <f t="shared" si="72"/>
        <v>0</v>
      </c>
      <c r="AZ86" s="22">
        <f t="shared" si="73"/>
        <v>0</v>
      </c>
      <c r="BA86" s="22">
        <f t="shared" si="73"/>
        <v>0</v>
      </c>
      <c r="BB86" s="22">
        <f t="shared" si="73"/>
        <v>0</v>
      </c>
      <c r="BC86" s="22">
        <f t="shared" si="73"/>
        <v>0</v>
      </c>
      <c r="BD86" s="22">
        <f t="shared" si="73"/>
        <v>0</v>
      </c>
      <c r="BE86" s="22">
        <f t="shared" si="73"/>
        <v>0</v>
      </c>
      <c r="BF86" s="22">
        <f t="shared" si="73"/>
        <v>0</v>
      </c>
      <c r="BG86" s="22">
        <f t="shared" si="73"/>
        <v>0</v>
      </c>
      <c r="BH86" s="22">
        <f t="shared" si="73"/>
        <v>0</v>
      </c>
      <c r="BI86" s="22">
        <f t="shared" si="73"/>
        <v>0</v>
      </c>
      <c r="BJ86" s="22">
        <f t="shared" si="73"/>
        <v>0</v>
      </c>
      <c r="BK86" s="22">
        <f t="shared" si="73"/>
        <v>0</v>
      </c>
      <c r="BL86" s="22">
        <f t="shared" si="73"/>
        <v>0</v>
      </c>
      <c r="BM86" s="22">
        <f t="shared" si="73"/>
        <v>0</v>
      </c>
      <c r="BN86" s="22">
        <f t="shared" si="73"/>
        <v>0</v>
      </c>
      <c r="BO86" s="22">
        <f t="shared" ref="BO86:BS87" si="79">W86-AS86</f>
        <v>0</v>
      </c>
      <c r="BP86" s="22">
        <f t="shared" si="79"/>
        <v>0</v>
      </c>
      <c r="BQ86" s="22">
        <f t="shared" si="79"/>
        <v>0</v>
      </c>
      <c r="BR86" s="22">
        <f t="shared" si="79"/>
        <v>0</v>
      </c>
      <c r="BS86" s="22">
        <f t="shared" si="79"/>
        <v>0</v>
      </c>
      <c r="BT86" s="23">
        <f t="shared" si="63"/>
        <v>0.7991935238095238</v>
      </c>
      <c r="BU86" s="22">
        <f t="shared" si="74"/>
        <v>67132256</v>
      </c>
      <c r="BV86" s="22"/>
      <c r="BW86" s="22">
        <f>+'[2]FEBRERO 2017'!$H$331</f>
        <v>67132256</v>
      </c>
      <c r="BX86" s="22"/>
      <c r="BY86" s="22"/>
      <c r="BZ86" s="22"/>
      <c r="CA86" s="22"/>
      <c r="CB86" s="22"/>
      <c r="CC86" s="22"/>
      <c r="CD86" s="22"/>
      <c r="CE86" s="22"/>
      <c r="CF86" s="22"/>
      <c r="CG86" s="22"/>
      <c r="CH86" s="22"/>
      <c r="CI86" s="22"/>
      <c r="CJ86" s="22"/>
      <c r="CK86" s="22"/>
      <c r="CL86" s="22"/>
      <c r="CM86" s="22"/>
      <c r="CN86" s="22"/>
      <c r="CO86" s="22"/>
      <c r="CP86" s="23">
        <f t="shared" si="53"/>
        <v>0.2008064761904762</v>
      </c>
      <c r="CQ86" s="22">
        <f t="shared" si="75"/>
        <v>16867744</v>
      </c>
      <c r="CR86" s="22">
        <f t="shared" si="78"/>
        <v>0</v>
      </c>
      <c r="CS86" s="22">
        <f t="shared" si="76"/>
        <v>16867744</v>
      </c>
      <c r="CT86" s="22">
        <f t="shared" si="76"/>
        <v>0</v>
      </c>
      <c r="CU86" s="22">
        <f t="shared" si="76"/>
        <v>0</v>
      </c>
      <c r="CV86" s="22">
        <f t="shared" si="76"/>
        <v>0</v>
      </c>
      <c r="CW86" s="22">
        <f t="shared" si="76"/>
        <v>0</v>
      </c>
      <c r="CX86" s="22">
        <f t="shared" si="76"/>
        <v>0</v>
      </c>
      <c r="CY86" s="22">
        <f t="shared" si="76"/>
        <v>0</v>
      </c>
      <c r="CZ86" s="22">
        <f t="shared" si="76"/>
        <v>0</v>
      </c>
      <c r="DA86" s="22">
        <f t="shared" si="76"/>
        <v>0</v>
      </c>
      <c r="DB86" s="22">
        <f t="shared" si="76"/>
        <v>0</v>
      </c>
      <c r="DC86" s="22">
        <f t="shared" si="76"/>
        <v>0</v>
      </c>
      <c r="DD86" s="22">
        <f t="shared" si="76"/>
        <v>0</v>
      </c>
      <c r="DE86" s="22">
        <f t="shared" si="76"/>
        <v>0</v>
      </c>
      <c r="DF86" s="22">
        <f t="shared" si="76"/>
        <v>0</v>
      </c>
      <c r="DG86" s="22">
        <f t="shared" si="76"/>
        <v>0</v>
      </c>
      <c r="DH86" s="22">
        <f t="shared" si="76"/>
        <v>0</v>
      </c>
      <c r="DI86" s="22">
        <f t="shared" si="77"/>
        <v>0</v>
      </c>
      <c r="DJ86" s="22">
        <f t="shared" si="77"/>
        <v>0</v>
      </c>
      <c r="DK86" s="22">
        <f t="shared" si="77"/>
        <v>0</v>
      </c>
      <c r="DM86" s="26">
        <f t="shared" ref="DM86:DM105" si="80">+G86</f>
        <v>84000000</v>
      </c>
      <c r="DN86" s="26">
        <f t="shared" ref="DN86:DN105" si="81">+AC86+AY86</f>
        <v>84000000</v>
      </c>
      <c r="DO86" s="26">
        <f t="shared" ref="DO86:DO105" si="82">+BU86+CQ86</f>
        <v>84000000</v>
      </c>
    </row>
    <row r="87" spans="1:119" ht="23.25" customHeight="1" x14ac:dyDescent="0.25">
      <c r="A87" s="183"/>
      <c r="B87" s="77" t="s">
        <v>271</v>
      </c>
      <c r="C87" s="49" t="s">
        <v>272</v>
      </c>
      <c r="D87" s="19" t="s">
        <v>273</v>
      </c>
      <c r="E87" s="78">
        <v>301</v>
      </c>
      <c r="F87" s="21" t="s">
        <v>237</v>
      </c>
      <c r="G87" s="22">
        <f t="shared" si="70"/>
        <v>50000000</v>
      </c>
      <c r="H87" s="22"/>
      <c r="I87" s="22"/>
      <c r="J87" s="22">
        <v>50000000</v>
      </c>
      <c r="K87" s="22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  <c r="AA87" s="22"/>
      <c r="AB87" s="23">
        <f t="shared" si="60"/>
        <v>1</v>
      </c>
      <c r="AC87" s="22">
        <f t="shared" si="71"/>
        <v>50000000</v>
      </c>
      <c r="AD87" s="22"/>
      <c r="AE87" s="22"/>
      <c r="AF87" s="22">
        <f>+'[1]ENERO 2017'!$L$252</f>
        <v>50000000</v>
      </c>
      <c r="AG87" s="22"/>
      <c r="AH87" s="22"/>
      <c r="AI87" s="22"/>
      <c r="AJ87" s="22"/>
      <c r="AK87" s="22"/>
      <c r="AL87" s="22"/>
      <c r="AM87" s="22"/>
      <c r="AN87" s="22"/>
      <c r="AO87" s="22"/>
      <c r="AP87" s="22"/>
      <c r="AQ87" s="22"/>
      <c r="AR87" s="22"/>
      <c r="AS87" s="22"/>
      <c r="AT87" s="22"/>
      <c r="AU87" s="22"/>
      <c r="AV87" s="22"/>
      <c r="AW87" s="22"/>
      <c r="AX87" s="23">
        <f t="shared" si="61"/>
        <v>0</v>
      </c>
      <c r="AY87" s="22">
        <f t="shared" si="72"/>
        <v>0</v>
      </c>
      <c r="AZ87" s="22">
        <f t="shared" ref="AZ87:BN87" si="83">H87-AD87</f>
        <v>0</v>
      </c>
      <c r="BA87" s="22">
        <f t="shared" si="83"/>
        <v>0</v>
      </c>
      <c r="BB87" s="22">
        <f t="shared" si="83"/>
        <v>0</v>
      </c>
      <c r="BC87" s="22">
        <f t="shared" si="83"/>
        <v>0</v>
      </c>
      <c r="BD87" s="22">
        <f t="shared" si="83"/>
        <v>0</v>
      </c>
      <c r="BE87" s="22">
        <f t="shared" si="83"/>
        <v>0</v>
      </c>
      <c r="BF87" s="22">
        <f t="shared" si="83"/>
        <v>0</v>
      </c>
      <c r="BG87" s="22">
        <f t="shared" si="83"/>
        <v>0</v>
      </c>
      <c r="BH87" s="22">
        <f t="shared" si="83"/>
        <v>0</v>
      </c>
      <c r="BI87" s="22">
        <f t="shared" si="83"/>
        <v>0</v>
      </c>
      <c r="BJ87" s="22">
        <f t="shared" si="83"/>
        <v>0</v>
      </c>
      <c r="BK87" s="22">
        <f t="shared" si="83"/>
        <v>0</v>
      </c>
      <c r="BL87" s="22">
        <f t="shared" si="83"/>
        <v>0</v>
      </c>
      <c r="BM87" s="22">
        <f t="shared" si="83"/>
        <v>0</v>
      </c>
      <c r="BN87" s="22">
        <f t="shared" si="83"/>
        <v>0</v>
      </c>
      <c r="BO87" s="22">
        <f t="shared" si="79"/>
        <v>0</v>
      </c>
      <c r="BP87" s="22">
        <f t="shared" si="79"/>
        <v>0</v>
      </c>
      <c r="BQ87" s="22">
        <f t="shared" si="79"/>
        <v>0</v>
      </c>
      <c r="BR87" s="22">
        <f t="shared" si="79"/>
        <v>0</v>
      </c>
      <c r="BS87" s="22">
        <f t="shared" si="79"/>
        <v>0</v>
      </c>
      <c r="BT87" s="23">
        <f t="shared" si="63"/>
        <v>0.72192047999999998</v>
      </c>
      <c r="BU87" s="22">
        <f t="shared" si="74"/>
        <v>36096024</v>
      </c>
      <c r="BV87" s="22"/>
      <c r="BW87" s="22"/>
      <c r="BX87" s="22">
        <f>+'[2]FEBRERO 2017'!$H$357</f>
        <v>36096024</v>
      </c>
      <c r="BY87" s="22"/>
      <c r="BZ87" s="22"/>
      <c r="CA87" s="22"/>
      <c r="CB87" s="22"/>
      <c r="CC87" s="22"/>
      <c r="CD87" s="22"/>
      <c r="CE87" s="22"/>
      <c r="CF87" s="22"/>
      <c r="CG87" s="22"/>
      <c r="CH87" s="22"/>
      <c r="CI87" s="22"/>
      <c r="CJ87" s="22"/>
      <c r="CK87" s="22"/>
      <c r="CL87" s="22"/>
      <c r="CM87" s="22"/>
      <c r="CN87" s="22"/>
      <c r="CO87" s="22"/>
      <c r="CP87" s="23">
        <f t="shared" si="53"/>
        <v>0.27807952000000002</v>
      </c>
      <c r="CQ87" s="22">
        <f t="shared" si="75"/>
        <v>13903976</v>
      </c>
      <c r="CR87" s="22">
        <f t="shared" si="78"/>
        <v>0</v>
      </c>
      <c r="CS87" s="22">
        <f t="shared" si="76"/>
        <v>0</v>
      </c>
      <c r="CT87" s="22">
        <f t="shared" si="76"/>
        <v>13903976</v>
      </c>
      <c r="CU87" s="22">
        <f t="shared" si="76"/>
        <v>0</v>
      </c>
      <c r="CV87" s="22">
        <f t="shared" si="76"/>
        <v>0</v>
      </c>
      <c r="CW87" s="22">
        <f t="shared" si="76"/>
        <v>0</v>
      </c>
      <c r="CX87" s="22">
        <f t="shared" si="76"/>
        <v>0</v>
      </c>
      <c r="CY87" s="22">
        <f t="shared" si="76"/>
        <v>0</v>
      </c>
      <c r="CZ87" s="22">
        <f t="shared" si="76"/>
        <v>0</v>
      </c>
      <c r="DA87" s="22">
        <f t="shared" si="76"/>
        <v>0</v>
      </c>
      <c r="DB87" s="22">
        <f t="shared" si="76"/>
        <v>0</v>
      </c>
      <c r="DC87" s="22">
        <f t="shared" si="76"/>
        <v>0</v>
      </c>
      <c r="DD87" s="22">
        <f t="shared" si="76"/>
        <v>0</v>
      </c>
      <c r="DE87" s="22">
        <f t="shared" si="76"/>
        <v>0</v>
      </c>
      <c r="DF87" s="22">
        <f t="shared" si="76"/>
        <v>0</v>
      </c>
      <c r="DG87" s="22">
        <f t="shared" si="76"/>
        <v>0</v>
      </c>
      <c r="DH87" s="22">
        <f t="shared" si="76"/>
        <v>0</v>
      </c>
      <c r="DI87" s="22">
        <f t="shared" si="77"/>
        <v>0</v>
      </c>
      <c r="DJ87" s="22">
        <f t="shared" si="77"/>
        <v>0</v>
      </c>
      <c r="DK87" s="22">
        <f t="shared" si="77"/>
        <v>0</v>
      </c>
      <c r="DM87" s="26">
        <f t="shared" si="80"/>
        <v>50000000</v>
      </c>
      <c r="DN87" s="26">
        <f t="shared" si="81"/>
        <v>50000000</v>
      </c>
      <c r="DO87" s="26">
        <f t="shared" si="82"/>
        <v>50000000</v>
      </c>
    </row>
    <row r="88" spans="1:119" s="43" customFormat="1" ht="21" customHeight="1" thickBot="1" x14ac:dyDescent="0.3">
      <c r="A88" s="74"/>
      <c r="B88" s="184" t="s">
        <v>274</v>
      </c>
      <c r="C88" s="185"/>
      <c r="D88" s="185"/>
      <c r="E88" s="185"/>
      <c r="F88" s="186"/>
      <c r="G88" s="59">
        <f t="shared" ref="G88:M88" si="84">SUM(G74:G87)</f>
        <v>2912307794</v>
      </c>
      <c r="H88" s="59">
        <f t="shared" si="84"/>
        <v>277739909</v>
      </c>
      <c r="I88" s="59">
        <f t="shared" si="84"/>
        <v>714000000</v>
      </c>
      <c r="J88" s="59">
        <f t="shared" si="84"/>
        <v>50000000</v>
      </c>
      <c r="K88" s="59">
        <f t="shared" si="84"/>
        <v>26578511</v>
      </c>
      <c r="L88" s="59">
        <f t="shared" si="84"/>
        <v>0</v>
      </c>
      <c r="M88" s="59">
        <f t="shared" si="84"/>
        <v>0</v>
      </c>
      <c r="N88" s="59"/>
      <c r="O88" s="59">
        <f t="shared" ref="O88:AA88" si="85">SUM(O74:O87)</f>
        <v>0</v>
      </c>
      <c r="P88" s="59">
        <f t="shared" si="85"/>
        <v>0</v>
      </c>
      <c r="Q88" s="59">
        <f t="shared" si="85"/>
        <v>0</v>
      </c>
      <c r="R88" s="59">
        <f t="shared" si="85"/>
        <v>0</v>
      </c>
      <c r="S88" s="59">
        <f t="shared" si="85"/>
        <v>0</v>
      </c>
      <c r="T88" s="59">
        <f t="shared" si="85"/>
        <v>230450000</v>
      </c>
      <c r="U88" s="59">
        <f t="shared" si="85"/>
        <v>0</v>
      </c>
      <c r="V88" s="59">
        <f t="shared" si="85"/>
        <v>0</v>
      </c>
      <c r="W88" s="59">
        <f t="shared" si="85"/>
        <v>1570638184</v>
      </c>
      <c r="X88" s="59">
        <f t="shared" si="85"/>
        <v>0</v>
      </c>
      <c r="Y88" s="59">
        <f t="shared" si="85"/>
        <v>0</v>
      </c>
      <c r="Z88" s="59">
        <f t="shared" si="85"/>
        <v>0</v>
      </c>
      <c r="AA88" s="59">
        <f t="shared" si="85"/>
        <v>42901190</v>
      </c>
      <c r="AB88" s="40">
        <f t="shared" si="60"/>
        <v>0.89981741607082344</v>
      </c>
      <c r="AC88" s="59">
        <f t="shared" ref="AC88:AW88" si="86">SUM(AC74:AC87)</f>
        <v>2620545274</v>
      </c>
      <c r="AD88" s="59">
        <f t="shared" si="86"/>
        <v>265880851</v>
      </c>
      <c r="AE88" s="59">
        <f t="shared" si="86"/>
        <v>714000000</v>
      </c>
      <c r="AF88" s="59">
        <f t="shared" si="86"/>
        <v>50000000</v>
      </c>
      <c r="AG88" s="59">
        <f t="shared" si="86"/>
        <v>0</v>
      </c>
      <c r="AH88" s="59">
        <f t="shared" si="86"/>
        <v>0</v>
      </c>
      <c r="AI88" s="59">
        <f t="shared" si="86"/>
        <v>0</v>
      </c>
      <c r="AJ88" s="59">
        <f t="shared" si="86"/>
        <v>0</v>
      </c>
      <c r="AK88" s="59">
        <f t="shared" si="86"/>
        <v>0</v>
      </c>
      <c r="AL88" s="59">
        <f t="shared" si="86"/>
        <v>0</v>
      </c>
      <c r="AM88" s="59">
        <f t="shared" si="86"/>
        <v>0</v>
      </c>
      <c r="AN88" s="59">
        <f t="shared" si="86"/>
        <v>0</v>
      </c>
      <c r="AO88" s="59">
        <f t="shared" si="86"/>
        <v>0</v>
      </c>
      <c r="AP88" s="59">
        <f t="shared" si="86"/>
        <v>0</v>
      </c>
      <c r="AQ88" s="59">
        <f t="shared" si="86"/>
        <v>0</v>
      </c>
      <c r="AR88" s="59">
        <f t="shared" si="86"/>
        <v>0</v>
      </c>
      <c r="AS88" s="59">
        <f t="shared" si="86"/>
        <v>1560664423</v>
      </c>
      <c r="AT88" s="59">
        <f t="shared" si="86"/>
        <v>0</v>
      </c>
      <c r="AU88" s="59">
        <f t="shared" si="86"/>
        <v>0</v>
      </c>
      <c r="AV88" s="59">
        <f t="shared" si="86"/>
        <v>0</v>
      </c>
      <c r="AW88" s="59">
        <f t="shared" si="86"/>
        <v>30000000</v>
      </c>
      <c r="AX88" s="40">
        <f t="shared" si="61"/>
        <v>0.10018258392917656</v>
      </c>
      <c r="AY88" s="59">
        <f t="shared" ref="AY88:BS88" si="87">SUM(AY74:AY87)</f>
        <v>291762520</v>
      </c>
      <c r="AZ88" s="59">
        <f t="shared" si="87"/>
        <v>11859058</v>
      </c>
      <c r="BA88" s="59">
        <f t="shared" si="87"/>
        <v>0</v>
      </c>
      <c r="BB88" s="59">
        <f t="shared" si="87"/>
        <v>0</v>
      </c>
      <c r="BC88" s="59">
        <f t="shared" si="87"/>
        <v>26578511</v>
      </c>
      <c r="BD88" s="59">
        <f t="shared" si="87"/>
        <v>0</v>
      </c>
      <c r="BE88" s="59">
        <f t="shared" si="87"/>
        <v>0</v>
      </c>
      <c r="BF88" s="59">
        <f t="shared" si="87"/>
        <v>0</v>
      </c>
      <c r="BG88" s="59">
        <f t="shared" si="87"/>
        <v>0</v>
      </c>
      <c r="BH88" s="59">
        <f t="shared" si="87"/>
        <v>0</v>
      </c>
      <c r="BI88" s="59">
        <f t="shared" si="87"/>
        <v>0</v>
      </c>
      <c r="BJ88" s="59">
        <f t="shared" si="87"/>
        <v>0</v>
      </c>
      <c r="BK88" s="59">
        <f t="shared" si="87"/>
        <v>0</v>
      </c>
      <c r="BL88" s="59">
        <f t="shared" si="87"/>
        <v>230450000</v>
      </c>
      <c r="BM88" s="59">
        <f t="shared" si="87"/>
        <v>0</v>
      </c>
      <c r="BN88" s="59">
        <f t="shared" si="87"/>
        <v>0</v>
      </c>
      <c r="BO88" s="59">
        <f t="shared" si="87"/>
        <v>9973761</v>
      </c>
      <c r="BP88" s="59">
        <f t="shared" si="87"/>
        <v>0</v>
      </c>
      <c r="BQ88" s="59">
        <f t="shared" si="87"/>
        <v>0</v>
      </c>
      <c r="BR88" s="59">
        <f t="shared" si="87"/>
        <v>0</v>
      </c>
      <c r="BS88" s="59">
        <f t="shared" si="87"/>
        <v>12901190</v>
      </c>
      <c r="BT88" s="40">
        <f t="shared" si="63"/>
        <v>0.65152146071549466</v>
      </c>
      <c r="BU88" s="59">
        <f t="shared" ref="BU88:CO88" si="88">SUM(BU74:BU87)</f>
        <v>1897431028</v>
      </c>
      <c r="BV88" s="59">
        <f t="shared" si="88"/>
        <v>52867236</v>
      </c>
      <c r="BW88" s="59">
        <f t="shared" si="88"/>
        <v>380629582</v>
      </c>
      <c r="BX88" s="59">
        <f t="shared" si="88"/>
        <v>36096024</v>
      </c>
      <c r="BY88" s="59">
        <f t="shared" si="88"/>
        <v>0</v>
      </c>
      <c r="BZ88" s="59">
        <f t="shared" si="88"/>
        <v>0</v>
      </c>
      <c r="CA88" s="59">
        <f t="shared" si="88"/>
        <v>0</v>
      </c>
      <c r="CB88" s="59">
        <f t="shared" si="88"/>
        <v>0</v>
      </c>
      <c r="CC88" s="59">
        <f t="shared" si="88"/>
        <v>0</v>
      </c>
      <c r="CD88" s="59">
        <f t="shared" si="88"/>
        <v>0</v>
      </c>
      <c r="CE88" s="59">
        <f t="shared" si="88"/>
        <v>0</v>
      </c>
      <c r="CF88" s="59">
        <f t="shared" si="88"/>
        <v>0</v>
      </c>
      <c r="CG88" s="59">
        <f t="shared" si="88"/>
        <v>0</v>
      </c>
      <c r="CH88" s="59">
        <f t="shared" si="88"/>
        <v>0</v>
      </c>
      <c r="CI88" s="59">
        <f t="shared" si="88"/>
        <v>0</v>
      </c>
      <c r="CJ88" s="59">
        <f t="shared" si="88"/>
        <v>0</v>
      </c>
      <c r="CK88" s="59">
        <f t="shared" si="88"/>
        <v>1427838186</v>
      </c>
      <c r="CL88" s="59">
        <f t="shared" si="88"/>
        <v>0</v>
      </c>
      <c r="CM88" s="59">
        <f t="shared" si="88"/>
        <v>0</v>
      </c>
      <c r="CN88" s="59">
        <f t="shared" si="88"/>
        <v>0</v>
      </c>
      <c r="CO88" s="59">
        <f t="shared" si="88"/>
        <v>0</v>
      </c>
      <c r="CP88" s="40">
        <f t="shared" si="53"/>
        <v>0.34847853928450534</v>
      </c>
      <c r="CQ88" s="59">
        <f t="shared" ref="CQ88:DK88" si="89">SUM(CQ74:CQ87)</f>
        <v>1014876766</v>
      </c>
      <c r="CR88" s="59">
        <f t="shared" si="89"/>
        <v>224872673</v>
      </c>
      <c r="CS88" s="59">
        <f t="shared" si="89"/>
        <v>333370418</v>
      </c>
      <c r="CT88" s="59">
        <f t="shared" si="89"/>
        <v>13903976</v>
      </c>
      <c r="CU88" s="59">
        <f t="shared" si="89"/>
        <v>26578511</v>
      </c>
      <c r="CV88" s="59">
        <f t="shared" si="89"/>
        <v>0</v>
      </c>
      <c r="CW88" s="59">
        <f t="shared" si="89"/>
        <v>0</v>
      </c>
      <c r="CX88" s="59">
        <f t="shared" si="89"/>
        <v>0</v>
      </c>
      <c r="CY88" s="59">
        <f t="shared" si="89"/>
        <v>0</v>
      </c>
      <c r="CZ88" s="59">
        <f t="shared" si="89"/>
        <v>0</v>
      </c>
      <c r="DA88" s="59">
        <f t="shared" si="89"/>
        <v>0</v>
      </c>
      <c r="DB88" s="59">
        <f t="shared" si="89"/>
        <v>0</v>
      </c>
      <c r="DC88" s="59">
        <f t="shared" si="89"/>
        <v>0</v>
      </c>
      <c r="DD88" s="59">
        <f t="shared" si="89"/>
        <v>230450000</v>
      </c>
      <c r="DE88" s="59">
        <f t="shared" si="89"/>
        <v>0</v>
      </c>
      <c r="DF88" s="59">
        <f t="shared" si="89"/>
        <v>0</v>
      </c>
      <c r="DG88" s="59">
        <f t="shared" si="89"/>
        <v>142799998</v>
      </c>
      <c r="DH88" s="59">
        <f t="shared" si="89"/>
        <v>0</v>
      </c>
      <c r="DI88" s="59">
        <f t="shared" si="89"/>
        <v>0</v>
      </c>
      <c r="DJ88" s="59">
        <f t="shared" si="89"/>
        <v>0</v>
      </c>
      <c r="DK88" s="59">
        <f t="shared" si="89"/>
        <v>42901190</v>
      </c>
      <c r="DM88" s="26">
        <f t="shared" si="80"/>
        <v>2912307794</v>
      </c>
      <c r="DN88" s="26">
        <f t="shared" si="81"/>
        <v>2912307794</v>
      </c>
      <c r="DO88" s="26">
        <f t="shared" si="82"/>
        <v>2912307794</v>
      </c>
    </row>
    <row r="89" spans="1:119" ht="30.75" customHeight="1" thickTop="1" x14ac:dyDescent="0.25">
      <c r="A89" s="187" t="s">
        <v>275</v>
      </c>
      <c r="B89" s="188" t="s">
        <v>276</v>
      </c>
      <c r="C89" s="49" t="s">
        <v>277</v>
      </c>
      <c r="D89" s="19" t="s">
        <v>278</v>
      </c>
      <c r="E89" s="79">
        <v>111</v>
      </c>
      <c r="F89" s="21" t="s">
        <v>237</v>
      </c>
      <c r="G89" s="22">
        <f t="shared" ref="G89:G104" si="90">SUM(H89:AA89)</f>
        <v>1028515825</v>
      </c>
      <c r="H89" s="22"/>
      <c r="I89" s="22"/>
      <c r="J89" s="22"/>
      <c r="K89" s="22"/>
      <c r="L89" s="22"/>
      <c r="M89" s="22"/>
      <c r="N89" s="22"/>
      <c r="O89" s="22"/>
      <c r="P89" s="22"/>
      <c r="Q89" s="22"/>
      <c r="R89" s="56"/>
      <c r="S89" s="22"/>
      <c r="T89" s="22"/>
      <c r="U89" s="22"/>
      <c r="V89" s="22"/>
      <c r="W89" s="22"/>
      <c r="X89" s="22"/>
      <c r="Y89" s="22"/>
      <c r="Z89" s="22"/>
      <c r="AA89" s="22">
        <v>1028515825</v>
      </c>
      <c r="AB89" s="23">
        <f t="shared" si="60"/>
        <v>0</v>
      </c>
      <c r="AC89" s="22">
        <f t="shared" ref="AC89:AC104" si="91">SUM(AD89:AW89)</f>
        <v>0</v>
      </c>
      <c r="AD89" s="22"/>
      <c r="AE89" s="22"/>
      <c r="AF89" s="22"/>
      <c r="AG89" s="22"/>
      <c r="AH89" s="22"/>
      <c r="AI89" s="22"/>
      <c r="AJ89" s="22"/>
      <c r="AK89" s="22"/>
      <c r="AL89" s="22"/>
      <c r="AM89" s="22"/>
      <c r="AN89" s="22"/>
      <c r="AO89" s="22"/>
      <c r="AP89" s="22"/>
      <c r="AQ89" s="22"/>
      <c r="AR89" s="22"/>
      <c r="AS89" s="22"/>
      <c r="AT89" s="22"/>
      <c r="AU89" s="22"/>
      <c r="AV89" s="22"/>
      <c r="AW89" s="22"/>
      <c r="AX89" s="23">
        <f t="shared" si="61"/>
        <v>1</v>
      </c>
      <c r="AY89" s="22">
        <f t="shared" ref="AY89:AY104" si="92">SUM(AZ89:BS89)</f>
        <v>1028515825</v>
      </c>
      <c r="AZ89" s="22">
        <f t="shared" ref="AZ89:BS101" si="93">H89-AD89</f>
        <v>0</v>
      </c>
      <c r="BA89" s="22">
        <f t="shared" si="93"/>
        <v>0</v>
      </c>
      <c r="BB89" s="22">
        <f t="shared" si="93"/>
        <v>0</v>
      </c>
      <c r="BC89" s="22">
        <f t="shared" si="93"/>
        <v>0</v>
      </c>
      <c r="BD89" s="22">
        <f t="shared" si="93"/>
        <v>0</v>
      </c>
      <c r="BE89" s="22">
        <f t="shared" si="93"/>
        <v>0</v>
      </c>
      <c r="BF89" s="22">
        <f t="shared" si="93"/>
        <v>0</v>
      </c>
      <c r="BG89" s="22">
        <f t="shared" si="93"/>
        <v>0</v>
      </c>
      <c r="BH89" s="22">
        <f t="shared" si="93"/>
        <v>0</v>
      </c>
      <c r="BI89" s="22">
        <f t="shared" si="93"/>
        <v>0</v>
      </c>
      <c r="BJ89" s="22">
        <f t="shared" si="93"/>
        <v>0</v>
      </c>
      <c r="BK89" s="22">
        <f t="shared" si="93"/>
        <v>0</v>
      </c>
      <c r="BL89" s="22">
        <f t="shared" si="93"/>
        <v>0</v>
      </c>
      <c r="BM89" s="22">
        <f t="shared" si="93"/>
        <v>0</v>
      </c>
      <c r="BN89" s="22">
        <f t="shared" si="93"/>
        <v>0</v>
      </c>
      <c r="BO89" s="22">
        <f t="shared" si="93"/>
        <v>0</v>
      </c>
      <c r="BP89" s="22">
        <f t="shared" si="93"/>
        <v>0</v>
      </c>
      <c r="BQ89" s="22">
        <f t="shared" si="93"/>
        <v>0</v>
      </c>
      <c r="BR89" s="22">
        <f t="shared" si="93"/>
        <v>0</v>
      </c>
      <c r="BS89" s="22">
        <f t="shared" si="93"/>
        <v>1028515825</v>
      </c>
      <c r="BT89" s="23">
        <f t="shared" si="63"/>
        <v>0</v>
      </c>
      <c r="BU89" s="22">
        <f t="shared" ref="BU89:BU104" si="94">SUM(BV89:CO89)</f>
        <v>0</v>
      </c>
      <c r="BV89" s="22"/>
      <c r="BW89" s="22"/>
      <c r="BX89" s="22"/>
      <c r="BY89" s="22"/>
      <c r="BZ89" s="22"/>
      <c r="CA89" s="22"/>
      <c r="CB89" s="22"/>
      <c r="CC89" s="22"/>
      <c r="CD89" s="22"/>
      <c r="CE89" s="22"/>
      <c r="CF89" s="22"/>
      <c r="CG89" s="22"/>
      <c r="CH89" s="22"/>
      <c r="CI89" s="22"/>
      <c r="CJ89" s="22"/>
      <c r="CK89" s="22"/>
      <c r="CL89" s="22"/>
      <c r="CM89" s="22"/>
      <c r="CN89" s="22"/>
      <c r="CO89" s="22"/>
      <c r="CP89" s="23">
        <f t="shared" si="53"/>
        <v>1</v>
      </c>
      <c r="CQ89" s="22">
        <f t="shared" ref="CQ89:CQ104" si="95">SUM(CR89:DK89)</f>
        <v>1028515825</v>
      </c>
      <c r="CR89" s="22">
        <f>H89-BV89</f>
        <v>0</v>
      </c>
      <c r="CS89" s="22">
        <f t="shared" ref="CS89:DH104" si="96">I89-BW89</f>
        <v>0</v>
      </c>
      <c r="CT89" s="22">
        <f t="shared" si="96"/>
        <v>0</v>
      </c>
      <c r="CU89" s="22">
        <f t="shared" si="96"/>
        <v>0</v>
      </c>
      <c r="CV89" s="22">
        <f t="shared" si="96"/>
        <v>0</v>
      </c>
      <c r="CW89" s="22">
        <f t="shared" si="96"/>
        <v>0</v>
      </c>
      <c r="CX89" s="22">
        <f t="shared" si="96"/>
        <v>0</v>
      </c>
      <c r="CY89" s="22">
        <f t="shared" si="96"/>
        <v>0</v>
      </c>
      <c r="CZ89" s="22">
        <f t="shared" si="96"/>
        <v>0</v>
      </c>
      <c r="DA89" s="22">
        <f t="shared" si="96"/>
        <v>0</v>
      </c>
      <c r="DB89" s="22">
        <f t="shared" si="96"/>
        <v>0</v>
      </c>
      <c r="DC89" s="22">
        <f t="shared" si="96"/>
        <v>0</v>
      </c>
      <c r="DD89" s="22">
        <f t="shared" si="96"/>
        <v>0</v>
      </c>
      <c r="DE89" s="22">
        <f t="shared" si="96"/>
        <v>0</v>
      </c>
      <c r="DF89" s="22">
        <f t="shared" si="96"/>
        <v>0</v>
      </c>
      <c r="DG89" s="22">
        <f t="shared" si="96"/>
        <v>0</v>
      </c>
      <c r="DH89" s="22">
        <f t="shared" si="96"/>
        <v>0</v>
      </c>
      <c r="DI89" s="22">
        <f t="shared" ref="DI89:DK104" si="97">Y89-CM89</f>
        <v>0</v>
      </c>
      <c r="DJ89" s="22">
        <f t="shared" si="97"/>
        <v>0</v>
      </c>
      <c r="DK89" s="22">
        <f t="shared" si="97"/>
        <v>1028515825</v>
      </c>
      <c r="DM89" s="26">
        <f t="shared" si="80"/>
        <v>1028515825</v>
      </c>
      <c r="DN89" s="26">
        <f t="shared" si="81"/>
        <v>1028515825</v>
      </c>
      <c r="DO89" s="26">
        <f t="shared" si="82"/>
        <v>1028515825</v>
      </c>
    </row>
    <row r="90" spans="1:119" s="68" customFormat="1" ht="69" customHeight="1" x14ac:dyDescent="0.25">
      <c r="A90" s="170"/>
      <c r="B90" s="173"/>
      <c r="C90" s="80" t="s">
        <v>279</v>
      </c>
      <c r="D90" s="19" t="s">
        <v>280</v>
      </c>
      <c r="E90" s="78">
        <v>111</v>
      </c>
      <c r="F90" s="21" t="s">
        <v>281</v>
      </c>
      <c r="G90" s="22">
        <f t="shared" si="90"/>
        <v>1046603203</v>
      </c>
      <c r="H90" s="56"/>
      <c r="I90" s="22"/>
      <c r="J90" s="56">
        <v>100000000</v>
      </c>
      <c r="K90" s="56">
        <v>665649946</v>
      </c>
      <c r="L90" s="56"/>
      <c r="M90" s="56"/>
      <c r="N90" s="56">
        <v>12004716</v>
      </c>
      <c r="O90" s="56">
        <v>6840985</v>
      </c>
      <c r="P90" s="56">
        <v>30665828</v>
      </c>
      <c r="Q90" s="56"/>
      <c r="R90" s="56"/>
      <c r="S90" s="56"/>
      <c r="T90" s="56">
        <v>100000000</v>
      </c>
      <c r="U90" s="56"/>
      <c r="V90" s="56">
        <v>100000000</v>
      </c>
      <c r="W90" s="56"/>
      <c r="X90" s="56"/>
      <c r="Y90" s="56"/>
      <c r="Z90" s="56"/>
      <c r="AA90" s="56">
        <v>31441728</v>
      </c>
      <c r="AB90" s="67">
        <f t="shared" si="60"/>
        <v>0.18487678085196918</v>
      </c>
      <c r="AC90" s="22">
        <f t="shared" si="91"/>
        <v>193492631</v>
      </c>
      <c r="AD90" s="56"/>
      <c r="AE90" s="56"/>
      <c r="AF90" s="56">
        <f>+'[1]ENERO 2017'!$L$23</f>
        <v>91492631</v>
      </c>
      <c r="AG90" s="56"/>
      <c r="AH90" s="56"/>
      <c r="AI90" s="56"/>
      <c r="AJ90" s="56"/>
      <c r="AK90" s="56"/>
      <c r="AL90" s="56"/>
      <c r="AM90" s="56"/>
      <c r="AN90" s="56"/>
      <c r="AO90" s="56"/>
      <c r="AP90" s="56"/>
      <c r="AQ90" s="56"/>
      <c r="AR90" s="56">
        <f>+'[2]FEBRERO 2017'!$X$23</f>
        <v>100000000</v>
      </c>
      <c r="AS90" s="56"/>
      <c r="AT90" s="56"/>
      <c r="AU90" s="56"/>
      <c r="AV90" s="56"/>
      <c r="AW90" s="56">
        <f>+'[2]FEBRERO 2017'!$AC$23</f>
        <v>2000000</v>
      </c>
      <c r="AX90" s="67">
        <f t="shared" si="61"/>
        <v>0.81512321914803088</v>
      </c>
      <c r="AY90" s="22">
        <f t="shared" si="92"/>
        <v>853110572</v>
      </c>
      <c r="AZ90" s="22">
        <f t="shared" si="93"/>
        <v>0</v>
      </c>
      <c r="BA90" s="22">
        <f t="shared" si="93"/>
        <v>0</v>
      </c>
      <c r="BB90" s="22">
        <f t="shared" si="93"/>
        <v>8507369</v>
      </c>
      <c r="BC90" s="22">
        <f t="shared" si="93"/>
        <v>665649946</v>
      </c>
      <c r="BD90" s="22">
        <f t="shared" si="93"/>
        <v>0</v>
      </c>
      <c r="BE90" s="22">
        <f t="shared" si="93"/>
        <v>0</v>
      </c>
      <c r="BF90" s="22">
        <f t="shared" si="93"/>
        <v>12004716</v>
      </c>
      <c r="BG90" s="22">
        <f t="shared" si="93"/>
        <v>6840985</v>
      </c>
      <c r="BH90" s="22">
        <f t="shared" si="93"/>
        <v>30665828</v>
      </c>
      <c r="BI90" s="22">
        <f t="shared" si="93"/>
        <v>0</v>
      </c>
      <c r="BJ90" s="22">
        <f t="shared" si="93"/>
        <v>0</v>
      </c>
      <c r="BK90" s="22">
        <f t="shared" si="93"/>
        <v>0</v>
      </c>
      <c r="BL90" s="22">
        <f t="shared" si="93"/>
        <v>100000000</v>
      </c>
      <c r="BM90" s="22">
        <f t="shared" si="93"/>
        <v>0</v>
      </c>
      <c r="BN90" s="22">
        <f t="shared" si="93"/>
        <v>0</v>
      </c>
      <c r="BO90" s="22">
        <f t="shared" si="93"/>
        <v>0</v>
      </c>
      <c r="BP90" s="22">
        <f t="shared" si="93"/>
        <v>0</v>
      </c>
      <c r="BQ90" s="22">
        <f t="shared" si="93"/>
        <v>0</v>
      </c>
      <c r="BR90" s="22">
        <f t="shared" si="93"/>
        <v>0</v>
      </c>
      <c r="BS90" s="22">
        <f t="shared" si="93"/>
        <v>29441728</v>
      </c>
      <c r="BT90" s="67">
        <f t="shared" si="63"/>
        <v>0.18487599640950075</v>
      </c>
      <c r="BU90" s="22">
        <f t="shared" si="94"/>
        <v>193491810</v>
      </c>
      <c r="BV90" s="56"/>
      <c r="BW90" s="56"/>
      <c r="BX90" s="56">
        <f>+'[1]ENERO 2017'!$H$24+'[1]ENERO 2017'!$H$30+'[1]ENERO 2017'!$H$32</f>
        <v>91491810</v>
      </c>
      <c r="BY90" s="56"/>
      <c r="BZ90" s="56"/>
      <c r="CA90" s="56"/>
      <c r="CB90" s="56"/>
      <c r="CC90" s="56"/>
      <c r="CD90" s="56"/>
      <c r="CE90" s="56"/>
      <c r="CF90" s="56"/>
      <c r="CG90" s="56"/>
      <c r="CH90" s="56"/>
      <c r="CI90" s="56"/>
      <c r="CJ90" s="56">
        <f>+'[1]ENERO 2017'!$H$26+'[1]ENERO 2017'!$H$28</f>
        <v>100000000</v>
      </c>
      <c r="CK90" s="56"/>
      <c r="CL90" s="56"/>
      <c r="CM90" s="56"/>
      <c r="CN90" s="56"/>
      <c r="CO90" s="56">
        <f>+'[2]FEBRERO 2017'!$AC$23</f>
        <v>2000000</v>
      </c>
      <c r="CP90" s="67">
        <f t="shared" si="53"/>
        <v>0.81512400359049919</v>
      </c>
      <c r="CQ90" s="22">
        <f t="shared" si="95"/>
        <v>853111393</v>
      </c>
      <c r="CR90" s="22">
        <f t="shared" ref="CR90:CR104" si="98">H90-BV90</f>
        <v>0</v>
      </c>
      <c r="CS90" s="22">
        <f t="shared" si="96"/>
        <v>0</v>
      </c>
      <c r="CT90" s="22">
        <f t="shared" si="96"/>
        <v>8508190</v>
      </c>
      <c r="CU90" s="22">
        <f t="shared" si="96"/>
        <v>665649946</v>
      </c>
      <c r="CV90" s="22">
        <f t="shared" si="96"/>
        <v>0</v>
      </c>
      <c r="CW90" s="22">
        <f t="shared" si="96"/>
        <v>0</v>
      </c>
      <c r="CX90" s="22">
        <f t="shared" si="96"/>
        <v>12004716</v>
      </c>
      <c r="CY90" s="22">
        <f t="shared" si="96"/>
        <v>6840985</v>
      </c>
      <c r="CZ90" s="22">
        <f t="shared" si="96"/>
        <v>30665828</v>
      </c>
      <c r="DA90" s="22">
        <f t="shared" si="96"/>
        <v>0</v>
      </c>
      <c r="DB90" s="22">
        <f t="shared" si="96"/>
        <v>0</v>
      </c>
      <c r="DC90" s="22">
        <f t="shared" si="96"/>
        <v>0</v>
      </c>
      <c r="DD90" s="22">
        <f t="shared" si="96"/>
        <v>100000000</v>
      </c>
      <c r="DE90" s="22">
        <f t="shared" si="96"/>
        <v>0</v>
      </c>
      <c r="DF90" s="22">
        <f t="shared" si="96"/>
        <v>0</v>
      </c>
      <c r="DG90" s="22">
        <f t="shared" si="96"/>
        <v>0</v>
      </c>
      <c r="DH90" s="22">
        <f t="shared" si="96"/>
        <v>0</v>
      </c>
      <c r="DI90" s="22">
        <f t="shared" si="97"/>
        <v>0</v>
      </c>
      <c r="DJ90" s="22">
        <f t="shared" si="97"/>
        <v>0</v>
      </c>
      <c r="DK90" s="22">
        <f t="shared" si="97"/>
        <v>29441728</v>
      </c>
      <c r="DM90" s="26">
        <f t="shared" si="80"/>
        <v>1046603203</v>
      </c>
      <c r="DN90" s="26">
        <f t="shared" si="81"/>
        <v>1046603203</v>
      </c>
      <c r="DO90" s="26">
        <f t="shared" si="82"/>
        <v>1046603203</v>
      </c>
    </row>
    <row r="91" spans="1:119" ht="45" x14ac:dyDescent="0.25">
      <c r="A91" s="170"/>
      <c r="B91" s="172" t="s">
        <v>282</v>
      </c>
      <c r="C91" s="49" t="s">
        <v>283</v>
      </c>
      <c r="D91" s="19" t="s">
        <v>284</v>
      </c>
      <c r="E91" s="79">
        <v>211</v>
      </c>
      <c r="F91" s="21" t="s">
        <v>285</v>
      </c>
      <c r="G91" s="22">
        <f t="shared" si="90"/>
        <v>1347730005</v>
      </c>
      <c r="H91" s="22"/>
      <c r="I91" s="22"/>
      <c r="J91" s="22">
        <v>300000000</v>
      </c>
      <c r="K91" s="22">
        <v>815752314</v>
      </c>
      <c r="L91" s="22">
        <v>80883013</v>
      </c>
      <c r="M91" s="22"/>
      <c r="N91" s="22"/>
      <c r="O91" s="22"/>
      <c r="P91" s="22"/>
      <c r="Q91" s="22">
        <v>1940856</v>
      </c>
      <c r="R91" s="22">
        <v>135153822</v>
      </c>
      <c r="S91" s="22"/>
      <c r="T91" s="22"/>
      <c r="U91" s="22"/>
      <c r="V91" s="22"/>
      <c r="W91" s="22"/>
      <c r="X91" s="22"/>
      <c r="Y91" s="22"/>
      <c r="Z91" s="22"/>
      <c r="AA91" s="22">
        <v>14000000</v>
      </c>
      <c r="AB91" s="23">
        <f t="shared" si="60"/>
        <v>0.41718164165974769</v>
      </c>
      <c r="AC91" s="22">
        <f t="shared" si="91"/>
        <v>562248216</v>
      </c>
      <c r="AD91" s="22"/>
      <c r="AE91" s="22"/>
      <c r="AF91" s="22"/>
      <c r="AG91" s="22">
        <f>+'[2]FEBRERO 2017'!$L$46</f>
        <v>562248216</v>
      </c>
      <c r="AH91" s="22"/>
      <c r="AI91" s="22"/>
      <c r="AJ91" s="22"/>
      <c r="AK91" s="22"/>
      <c r="AL91" s="22"/>
      <c r="AM91" s="22"/>
      <c r="AN91" s="22"/>
      <c r="AO91" s="22"/>
      <c r="AP91" s="22"/>
      <c r="AQ91" s="22"/>
      <c r="AR91" s="22"/>
      <c r="AS91" s="22"/>
      <c r="AT91" s="22"/>
      <c r="AU91" s="22"/>
      <c r="AV91" s="22"/>
      <c r="AW91" s="22"/>
      <c r="AX91" s="23">
        <f t="shared" si="61"/>
        <v>0.58281835834025231</v>
      </c>
      <c r="AY91" s="22">
        <f t="shared" si="92"/>
        <v>785481789</v>
      </c>
      <c r="AZ91" s="22">
        <f t="shared" si="93"/>
        <v>0</v>
      </c>
      <c r="BA91" s="22">
        <f t="shared" si="93"/>
        <v>0</v>
      </c>
      <c r="BB91" s="22">
        <f t="shared" si="93"/>
        <v>300000000</v>
      </c>
      <c r="BC91" s="22">
        <f t="shared" si="93"/>
        <v>253504098</v>
      </c>
      <c r="BD91" s="22">
        <f t="shared" si="93"/>
        <v>80883013</v>
      </c>
      <c r="BE91" s="22">
        <f t="shared" si="93"/>
        <v>0</v>
      </c>
      <c r="BF91" s="22">
        <f t="shared" si="93"/>
        <v>0</v>
      </c>
      <c r="BG91" s="22">
        <f t="shared" si="93"/>
        <v>0</v>
      </c>
      <c r="BH91" s="22">
        <f t="shared" si="93"/>
        <v>0</v>
      </c>
      <c r="BI91" s="22">
        <f t="shared" si="93"/>
        <v>1940856</v>
      </c>
      <c r="BJ91" s="22">
        <f t="shared" si="93"/>
        <v>135153822</v>
      </c>
      <c r="BK91" s="22">
        <f t="shared" si="93"/>
        <v>0</v>
      </c>
      <c r="BL91" s="22">
        <f t="shared" si="93"/>
        <v>0</v>
      </c>
      <c r="BM91" s="22">
        <f t="shared" si="93"/>
        <v>0</v>
      </c>
      <c r="BN91" s="22">
        <f t="shared" si="93"/>
        <v>0</v>
      </c>
      <c r="BO91" s="22">
        <f t="shared" si="93"/>
        <v>0</v>
      </c>
      <c r="BP91" s="22">
        <f t="shared" si="93"/>
        <v>0</v>
      </c>
      <c r="BQ91" s="22">
        <f t="shared" si="93"/>
        <v>0</v>
      </c>
      <c r="BR91" s="22">
        <f t="shared" si="93"/>
        <v>0</v>
      </c>
      <c r="BS91" s="22">
        <f t="shared" si="93"/>
        <v>14000000</v>
      </c>
      <c r="BT91" s="23">
        <f t="shared" si="63"/>
        <v>0</v>
      </c>
      <c r="BU91" s="22">
        <f t="shared" si="94"/>
        <v>0</v>
      </c>
      <c r="BV91" s="22"/>
      <c r="BW91" s="22"/>
      <c r="BX91" s="22"/>
      <c r="BY91" s="22"/>
      <c r="BZ91" s="22"/>
      <c r="CA91" s="22"/>
      <c r="CB91" s="22"/>
      <c r="CC91" s="22"/>
      <c r="CD91" s="22"/>
      <c r="CE91" s="22"/>
      <c r="CF91" s="22"/>
      <c r="CG91" s="22"/>
      <c r="CH91" s="22"/>
      <c r="CI91" s="22"/>
      <c r="CJ91" s="22"/>
      <c r="CK91" s="22"/>
      <c r="CL91" s="22"/>
      <c r="CM91" s="22"/>
      <c r="CN91" s="22"/>
      <c r="CO91" s="22"/>
      <c r="CP91" s="23">
        <f t="shared" si="53"/>
        <v>1</v>
      </c>
      <c r="CQ91" s="22">
        <f t="shared" si="95"/>
        <v>1347730005</v>
      </c>
      <c r="CR91" s="22">
        <f t="shared" si="98"/>
        <v>0</v>
      </c>
      <c r="CS91" s="22">
        <f t="shared" si="96"/>
        <v>0</v>
      </c>
      <c r="CT91" s="22">
        <f t="shared" si="96"/>
        <v>300000000</v>
      </c>
      <c r="CU91" s="22">
        <f t="shared" si="96"/>
        <v>815752314</v>
      </c>
      <c r="CV91" s="22">
        <f t="shared" si="96"/>
        <v>80883013</v>
      </c>
      <c r="CW91" s="22">
        <f t="shared" si="96"/>
        <v>0</v>
      </c>
      <c r="CX91" s="22">
        <f t="shared" si="96"/>
        <v>0</v>
      </c>
      <c r="CY91" s="22">
        <f t="shared" si="96"/>
        <v>0</v>
      </c>
      <c r="CZ91" s="22">
        <f t="shared" si="96"/>
        <v>0</v>
      </c>
      <c r="DA91" s="22">
        <f t="shared" si="96"/>
        <v>1940856</v>
      </c>
      <c r="DB91" s="22">
        <f t="shared" si="96"/>
        <v>135153822</v>
      </c>
      <c r="DC91" s="22">
        <f t="shared" si="96"/>
        <v>0</v>
      </c>
      <c r="DD91" s="22">
        <f t="shared" si="96"/>
        <v>0</v>
      </c>
      <c r="DE91" s="22">
        <f t="shared" si="96"/>
        <v>0</v>
      </c>
      <c r="DF91" s="22">
        <f t="shared" si="96"/>
        <v>0</v>
      </c>
      <c r="DG91" s="22">
        <f t="shared" si="96"/>
        <v>0</v>
      </c>
      <c r="DH91" s="22">
        <f t="shared" si="96"/>
        <v>0</v>
      </c>
      <c r="DI91" s="22">
        <f t="shared" si="97"/>
        <v>0</v>
      </c>
      <c r="DJ91" s="22">
        <f t="shared" si="97"/>
        <v>0</v>
      </c>
      <c r="DK91" s="22">
        <f t="shared" si="97"/>
        <v>14000000</v>
      </c>
      <c r="DM91" s="26">
        <f t="shared" si="80"/>
        <v>1347730005</v>
      </c>
      <c r="DN91" s="26">
        <f t="shared" si="81"/>
        <v>1347730005</v>
      </c>
      <c r="DO91" s="26">
        <f t="shared" si="82"/>
        <v>1347730005</v>
      </c>
    </row>
    <row r="92" spans="1:119" ht="79.5" customHeight="1" x14ac:dyDescent="0.25">
      <c r="A92" s="170"/>
      <c r="B92" s="173"/>
      <c r="C92" s="49" t="s">
        <v>286</v>
      </c>
      <c r="D92" s="81" t="s">
        <v>287</v>
      </c>
      <c r="E92" s="79">
        <v>211</v>
      </c>
      <c r="F92" s="21" t="s">
        <v>288</v>
      </c>
      <c r="G92" s="22">
        <f t="shared" si="90"/>
        <v>355787227</v>
      </c>
      <c r="H92" s="22"/>
      <c r="I92" s="22"/>
      <c r="J92" s="22">
        <v>300000000</v>
      </c>
      <c r="K92" s="22"/>
      <c r="L92" s="22"/>
      <c r="M92" s="22"/>
      <c r="N92" s="22"/>
      <c r="O92" s="22"/>
      <c r="P92" s="22"/>
      <c r="Q92" s="22"/>
      <c r="R92" s="22"/>
      <c r="S92" s="22"/>
      <c r="T92" s="22"/>
      <c r="U92" s="22"/>
      <c r="V92" s="22"/>
      <c r="W92" s="22"/>
      <c r="X92" s="22"/>
      <c r="Y92" s="22"/>
      <c r="Z92" s="22"/>
      <c r="AA92" s="22">
        <v>55787227</v>
      </c>
      <c r="AB92" s="23">
        <f t="shared" si="60"/>
        <v>1.2366941998173533E-2</v>
      </c>
      <c r="AC92" s="22">
        <f t="shared" si="91"/>
        <v>4400000</v>
      </c>
      <c r="AD92" s="22"/>
      <c r="AE92" s="22"/>
      <c r="AF92" s="22"/>
      <c r="AG92" s="22"/>
      <c r="AH92" s="22"/>
      <c r="AI92" s="22"/>
      <c r="AJ92" s="22"/>
      <c r="AK92" s="22"/>
      <c r="AL92" s="22"/>
      <c r="AM92" s="22"/>
      <c r="AN92" s="22"/>
      <c r="AO92" s="22"/>
      <c r="AP92" s="22"/>
      <c r="AQ92" s="22"/>
      <c r="AR92" s="22"/>
      <c r="AS92" s="22"/>
      <c r="AT92" s="22"/>
      <c r="AU92" s="22"/>
      <c r="AV92" s="22"/>
      <c r="AW92" s="22">
        <f>+'[1]ENERO 2017'!$T$50</f>
        <v>4400000</v>
      </c>
      <c r="AX92" s="23">
        <f t="shared" si="61"/>
        <v>0.98763305800182644</v>
      </c>
      <c r="AY92" s="22">
        <f t="shared" si="92"/>
        <v>351387227</v>
      </c>
      <c r="AZ92" s="22">
        <f t="shared" si="93"/>
        <v>0</v>
      </c>
      <c r="BA92" s="22">
        <f t="shared" si="93"/>
        <v>0</v>
      </c>
      <c r="BB92" s="22">
        <f t="shared" si="93"/>
        <v>300000000</v>
      </c>
      <c r="BC92" s="22">
        <f t="shared" si="93"/>
        <v>0</v>
      </c>
      <c r="BD92" s="22">
        <f t="shared" si="93"/>
        <v>0</v>
      </c>
      <c r="BE92" s="22">
        <f t="shared" si="93"/>
        <v>0</v>
      </c>
      <c r="BF92" s="22">
        <f t="shared" si="93"/>
        <v>0</v>
      </c>
      <c r="BG92" s="22">
        <f t="shared" si="93"/>
        <v>0</v>
      </c>
      <c r="BH92" s="22">
        <f t="shared" si="93"/>
        <v>0</v>
      </c>
      <c r="BI92" s="22">
        <f t="shared" si="93"/>
        <v>0</v>
      </c>
      <c r="BJ92" s="22">
        <f t="shared" si="93"/>
        <v>0</v>
      </c>
      <c r="BK92" s="22">
        <f t="shared" si="93"/>
        <v>0</v>
      </c>
      <c r="BL92" s="22">
        <f t="shared" si="93"/>
        <v>0</v>
      </c>
      <c r="BM92" s="22">
        <f t="shared" si="93"/>
        <v>0</v>
      </c>
      <c r="BN92" s="22">
        <f t="shared" si="93"/>
        <v>0</v>
      </c>
      <c r="BO92" s="22">
        <f t="shared" si="93"/>
        <v>0</v>
      </c>
      <c r="BP92" s="22">
        <f t="shared" si="93"/>
        <v>0</v>
      </c>
      <c r="BQ92" s="22">
        <f t="shared" si="93"/>
        <v>0</v>
      </c>
      <c r="BR92" s="22">
        <f t="shared" si="93"/>
        <v>0</v>
      </c>
      <c r="BS92" s="22">
        <f t="shared" si="93"/>
        <v>51387227</v>
      </c>
      <c r="BT92" s="23">
        <f t="shared" si="63"/>
        <v>1.2366941998173533E-2</v>
      </c>
      <c r="BU92" s="22">
        <f t="shared" si="94"/>
        <v>4400000</v>
      </c>
      <c r="BV92" s="22"/>
      <c r="BW92" s="22"/>
      <c r="BX92" s="22"/>
      <c r="BY92" s="22"/>
      <c r="BZ92" s="22"/>
      <c r="CA92" s="22"/>
      <c r="CB92" s="22"/>
      <c r="CC92" s="22"/>
      <c r="CD92" s="22"/>
      <c r="CE92" s="22"/>
      <c r="CF92" s="22"/>
      <c r="CG92" s="22"/>
      <c r="CH92" s="22"/>
      <c r="CI92" s="22"/>
      <c r="CJ92" s="22"/>
      <c r="CK92" s="22"/>
      <c r="CL92" s="22"/>
      <c r="CM92" s="22"/>
      <c r="CN92" s="22"/>
      <c r="CO92" s="22">
        <f>+'[2]FEBRERO 2017'!$H$51</f>
        <v>4400000</v>
      </c>
      <c r="CP92" s="23">
        <f t="shared" si="53"/>
        <v>0.98763305800182644</v>
      </c>
      <c r="CQ92" s="22">
        <f t="shared" si="95"/>
        <v>351387227</v>
      </c>
      <c r="CR92" s="22">
        <f t="shared" si="98"/>
        <v>0</v>
      </c>
      <c r="CS92" s="22">
        <f t="shared" si="96"/>
        <v>0</v>
      </c>
      <c r="CT92" s="22">
        <f t="shared" si="96"/>
        <v>300000000</v>
      </c>
      <c r="CU92" s="22">
        <f t="shared" si="96"/>
        <v>0</v>
      </c>
      <c r="CV92" s="22">
        <f t="shared" si="96"/>
        <v>0</v>
      </c>
      <c r="CW92" s="22">
        <f t="shared" si="96"/>
        <v>0</v>
      </c>
      <c r="CX92" s="22">
        <f t="shared" si="96"/>
        <v>0</v>
      </c>
      <c r="CY92" s="22">
        <f t="shared" si="96"/>
        <v>0</v>
      </c>
      <c r="CZ92" s="22">
        <f t="shared" si="96"/>
        <v>0</v>
      </c>
      <c r="DA92" s="22">
        <f t="shared" si="96"/>
        <v>0</v>
      </c>
      <c r="DB92" s="22">
        <f t="shared" si="96"/>
        <v>0</v>
      </c>
      <c r="DC92" s="22">
        <f t="shared" si="96"/>
        <v>0</v>
      </c>
      <c r="DD92" s="22">
        <f t="shared" si="96"/>
        <v>0</v>
      </c>
      <c r="DE92" s="22">
        <f t="shared" si="96"/>
        <v>0</v>
      </c>
      <c r="DF92" s="22">
        <f t="shared" si="96"/>
        <v>0</v>
      </c>
      <c r="DG92" s="22">
        <f t="shared" si="96"/>
        <v>0</v>
      </c>
      <c r="DH92" s="22">
        <f t="shared" si="96"/>
        <v>0</v>
      </c>
      <c r="DI92" s="22">
        <f t="shared" si="97"/>
        <v>0</v>
      </c>
      <c r="DJ92" s="22">
        <f t="shared" si="97"/>
        <v>0</v>
      </c>
      <c r="DK92" s="22">
        <f t="shared" si="97"/>
        <v>51387227</v>
      </c>
      <c r="DM92" s="26">
        <f t="shared" si="80"/>
        <v>355787227</v>
      </c>
      <c r="DN92" s="26">
        <f t="shared" si="81"/>
        <v>355787227</v>
      </c>
      <c r="DO92" s="26">
        <f t="shared" si="82"/>
        <v>355787227</v>
      </c>
    </row>
    <row r="93" spans="1:119" s="68" customFormat="1" ht="90.75" customHeight="1" x14ac:dyDescent="0.25">
      <c r="A93" s="170"/>
      <c r="B93" s="173"/>
      <c r="C93" s="80" t="s">
        <v>289</v>
      </c>
      <c r="D93" s="19" t="s">
        <v>290</v>
      </c>
      <c r="E93" s="78">
        <v>211</v>
      </c>
      <c r="F93" s="21" t="s">
        <v>291</v>
      </c>
      <c r="G93" s="22">
        <f t="shared" si="90"/>
        <v>261976437</v>
      </c>
      <c r="H93" s="25"/>
      <c r="I93" s="56"/>
      <c r="J93" s="22"/>
      <c r="K93" s="22"/>
      <c r="L93" s="22"/>
      <c r="M93" s="22">
        <v>210796645</v>
      </c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2">
        <f>49844416+10267+1325109</f>
        <v>51179792</v>
      </c>
      <c r="AB93" s="67">
        <f t="shared" si="60"/>
        <v>0</v>
      </c>
      <c r="AC93" s="22">
        <f t="shared" si="91"/>
        <v>0</v>
      </c>
      <c r="AD93" s="56"/>
      <c r="AE93" s="56"/>
      <c r="AF93" s="56"/>
      <c r="AG93" s="56"/>
      <c r="AH93" s="56"/>
      <c r="AI93" s="56"/>
      <c r="AJ93" s="56"/>
      <c r="AK93" s="56"/>
      <c r="AL93" s="56"/>
      <c r="AM93" s="56"/>
      <c r="AN93" s="56"/>
      <c r="AO93" s="56"/>
      <c r="AP93" s="56"/>
      <c r="AQ93" s="56"/>
      <c r="AR93" s="56"/>
      <c r="AS93" s="56"/>
      <c r="AT93" s="56"/>
      <c r="AU93" s="56"/>
      <c r="AV93" s="56"/>
      <c r="AW93" s="56"/>
      <c r="AX93" s="67">
        <f t="shared" si="61"/>
        <v>1</v>
      </c>
      <c r="AY93" s="22">
        <f t="shared" si="92"/>
        <v>261976437</v>
      </c>
      <c r="AZ93" s="22">
        <f t="shared" si="93"/>
        <v>0</v>
      </c>
      <c r="BA93" s="22">
        <f t="shared" si="93"/>
        <v>0</v>
      </c>
      <c r="BB93" s="22">
        <f t="shared" si="93"/>
        <v>0</v>
      </c>
      <c r="BC93" s="22">
        <f t="shared" si="93"/>
        <v>0</v>
      </c>
      <c r="BD93" s="22">
        <f t="shared" si="93"/>
        <v>0</v>
      </c>
      <c r="BE93" s="22">
        <f t="shared" si="93"/>
        <v>210796645</v>
      </c>
      <c r="BF93" s="22">
        <f t="shared" si="93"/>
        <v>0</v>
      </c>
      <c r="BG93" s="22">
        <f t="shared" si="93"/>
        <v>0</v>
      </c>
      <c r="BH93" s="22">
        <f t="shared" si="93"/>
        <v>0</v>
      </c>
      <c r="BI93" s="22">
        <f t="shared" si="93"/>
        <v>0</v>
      </c>
      <c r="BJ93" s="22">
        <f t="shared" si="93"/>
        <v>0</v>
      </c>
      <c r="BK93" s="22">
        <f t="shared" si="93"/>
        <v>0</v>
      </c>
      <c r="BL93" s="22">
        <f t="shared" si="93"/>
        <v>0</v>
      </c>
      <c r="BM93" s="22">
        <f t="shared" si="93"/>
        <v>0</v>
      </c>
      <c r="BN93" s="22">
        <f t="shared" si="93"/>
        <v>0</v>
      </c>
      <c r="BO93" s="22">
        <f t="shared" si="93"/>
        <v>0</v>
      </c>
      <c r="BP93" s="22">
        <f t="shared" si="93"/>
        <v>0</v>
      </c>
      <c r="BQ93" s="22">
        <f t="shared" si="93"/>
        <v>0</v>
      </c>
      <c r="BR93" s="22">
        <f t="shared" si="93"/>
        <v>0</v>
      </c>
      <c r="BS93" s="22">
        <f t="shared" si="93"/>
        <v>51179792</v>
      </c>
      <c r="BT93" s="67">
        <f t="shared" si="63"/>
        <v>0</v>
      </c>
      <c r="BU93" s="22">
        <f t="shared" si="94"/>
        <v>0</v>
      </c>
      <c r="BV93" s="56"/>
      <c r="BW93" s="56"/>
      <c r="BX93" s="56"/>
      <c r="BY93" s="56"/>
      <c r="BZ93" s="56"/>
      <c r="CA93" s="56"/>
      <c r="CB93" s="56"/>
      <c r="CC93" s="56"/>
      <c r="CD93" s="56"/>
      <c r="CE93" s="56"/>
      <c r="CF93" s="56"/>
      <c r="CG93" s="56"/>
      <c r="CH93" s="56"/>
      <c r="CI93" s="56"/>
      <c r="CJ93" s="56"/>
      <c r="CK93" s="56"/>
      <c r="CL93" s="56"/>
      <c r="CM93" s="56"/>
      <c r="CN93" s="56"/>
      <c r="CO93" s="56"/>
      <c r="CP93" s="67">
        <f t="shared" si="53"/>
        <v>1</v>
      </c>
      <c r="CQ93" s="22">
        <f t="shared" si="95"/>
        <v>261976437</v>
      </c>
      <c r="CR93" s="22">
        <f t="shared" si="98"/>
        <v>0</v>
      </c>
      <c r="CS93" s="22">
        <f t="shared" si="96"/>
        <v>0</v>
      </c>
      <c r="CT93" s="22">
        <f t="shared" si="96"/>
        <v>0</v>
      </c>
      <c r="CU93" s="22">
        <f t="shared" si="96"/>
        <v>0</v>
      </c>
      <c r="CV93" s="22">
        <f t="shared" si="96"/>
        <v>0</v>
      </c>
      <c r="CW93" s="22">
        <f t="shared" si="96"/>
        <v>210796645</v>
      </c>
      <c r="CX93" s="22">
        <f t="shared" si="96"/>
        <v>0</v>
      </c>
      <c r="CY93" s="22">
        <f t="shared" si="96"/>
        <v>0</v>
      </c>
      <c r="CZ93" s="22">
        <f t="shared" si="96"/>
        <v>0</v>
      </c>
      <c r="DA93" s="22">
        <f t="shared" si="96"/>
        <v>0</v>
      </c>
      <c r="DB93" s="22">
        <f t="shared" si="96"/>
        <v>0</v>
      </c>
      <c r="DC93" s="22">
        <f t="shared" si="96"/>
        <v>0</v>
      </c>
      <c r="DD93" s="22">
        <f t="shared" si="96"/>
        <v>0</v>
      </c>
      <c r="DE93" s="22">
        <f t="shared" si="96"/>
        <v>0</v>
      </c>
      <c r="DF93" s="22">
        <f t="shared" si="96"/>
        <v>0</v>
      </c>
      <c r="DG93" s="22">
        <f t="shared" si="96"/>
        <v>0</v>
      </c>
      <c r="DH93" s="22">
        <f t="shared" si="96"/>
        <v>0</v>
      </c>
      <c r="DI93" s="22">
        <f t="shared" si="97"/>
        <v>0</v>
      </c>
      <c r="DJ93" s="22">
        <f t="shared" si="97"/>
        <v>0</v>
      </c>
      <c r="DK93" s="22">
        <f t="shared" si="97"/>
        <v>51179792</v>
      </c>
      <c r="DM93" s="26">
        <f t="shared" si="80"/>
        <v>261976437</v>
      </c>
      <c r="DN93" s="26">
        <f t="shared" si="81"/>
        <v>261976437</v>
      </c>
      <c r="DO93" s="26">
        <f t="shared" si="82"/>
        <v>261976437</v>
      </c>
    </row>
    <row r="94" spans="1:119" ht="41.25" customHeight="1" x14ac:dyDescent="0.25">
      <c r="A94" s="170"/>
      <c r="B94" s="173"/>
      <c r="C94" s="49" t="s">
        <v>292</v>
      </c>
      <c r="D94" s="50" t="s">
        <v>293</v>
      </c>
      <c r="E94" s="79">
        <v>211</v>
      </c>
      <c r="F94" s="21" t="s">
        <v>294</v>
      </c>
      <c r="G94" s="22">
        <f t="shared" si="90"/>
        <v>203000000</v>
      </c>
      <c r="H94" s="31"/>
      <c r="I94" s="22"/>
      <c r="J94" s="22"/>
      <c r="K94" s="22"/>
      <c r="L94" s="22"/>
      <c r="M94" s="22"/>
      <c r="N94" s="22"/>
      <c r="O94" s="22"/>
      <c r="P94" s="22"/>
      <c r="Q94" s="22"/>
      <c r="R94" s="22"/>
      <c r="S94" s="22"/>
      <c r="T94" s="22">
        <v>200000000</v>
      </c>
      <c r="U94" s="22"/>
      <c r="V94" s="22"/>
      <c r="W94" s="22"/>
      <c r="X94" s="22"/>
      <c r="Y94" s="22"/>
      <c r="Z94" s="22"/>
      <c r="AA94" s="22">
        <v>3000000</v>
      </c>
      <c r="AB94" s="23">
        <f t="shared" si="60"/>
        <v>4.7958275862068966E-2</v>
      </c>
      <c r="AC94" s="22">
        <f t="shared" si="91"/>
        <v>9735530</v>
      </c>
      <c r="AD94" s="22"/>
      <c r="AE94" s="22"/>
      <c r="AF94" s="22"/>
      <c r="AG94" s="22"/>
      <c r="AH94" s="22"/>
      <c r="AI94" s="22"/>
      <c r="AJ94" s="22"/>
      <c r="AK94" s="22"/>
      <c r="AL94" s="22"/>
      <c r="AM94" s="22"/>
      <c r="AN94" s="22"/>
      <c r="AO94" s="22"/>
      <c r="AP94" s="22">
        <f>+'[2]FEBRERO 2017'!$V$65</f>
        <v>9455530</v>
      </c>
      <c r="AQ94" s="22"/>
      <c r="AR94" s="22"/>
      <c r="AS94" s="22"/>
      <c r="AT94" s="22"/>
      <c r="AU94" s="22"/>
      <c r="AV94" s="22"/>
      <c r="AW94" s="56">
        <f>+'[1]ENERO 2017'!$T$62</f>
        <v>280000</v>
      </c>
      <c r="AX94" s="23">
        <f t="shared" si="61"/>
        <v>0.95204172413793109</v>
      </c>
      <c r="AY94" s="22">
        <f t="shared" si="92"/>
        <v>193264470</v>
      </c>
      <c r="AZ94" s="22">
        <f t="shared" si="93"/>
        <v>0</v>
      </c>
      <c r="BA94" s="22">
        <f t="shared" si="93"/>
        <v>0</v>
      </c>
      <c r="BB94" s="22">
        <f t="shared" si="93"/>
        <v>0</v>
      </c>
      <c r="BC94" s="22">
        <f t="shared" si="93"/>
        <v>0</v>
      </c>
      <c r="BD94" s="22">
        <f t="shared" si="93"/>
        <v>0</v>
      </c>
      <c r="BE94" s="22">
        <f t="shared" si="93"/>
        <v>0</v>
      </c>
      <c r="BF94" s="22">
        <f t="shared" si="93"/>
        <v>0</v>
      </c>
      <c r="BG94" s="22">
        <f t="shared" si="93"/>
        <v>0</v>
      </c>
      <c r="BH94" s="22">
        <f t="shared" si="93"/>
        <v>0</v>
      </c>
      <c r="BI94" s="22">
        <f t="shared" si="93"/>
        <v>0</v>
      </c>
      <c r="BJ94" s="22">
        <f t="shared" si="93"/>
        <v>0</v>
      </c>
      <c r="BK94" s="22">
        <f t="shared" si="93"/>
        <v>0</v>
      </c>
      <c r="BL94" s="22">
        <f t="shared" si="93"/>
        <v>190544470</v>
      </c>
      <c r="BM94" s="22">
        <f t="shared" si="93"/>
        <v>0</v>
      </c>
      <c r="BN94" s="22">
        <f t="shared" si="93"/>
        <v>0</v>
      </c>
      <c r="BO94" s="22">
        <f t="shared" si="93"/>
        <v>0</v>
      </c>
      <c r="BP94" s="22">
        <f t="shared" si="93"/>
        <v>0</v>
      </c>
      <c r="BQ94" s="22">
        <f t="shared" si="93"/>
        <v>0</v>
      </c>
      <c r="BR94" s="22">
        <f t="shared" si="93"/>
        <v>0</v>
      </c>
      <c r="BS94" s="22">
        <f t="shared" si="93"/>
        <v>2720000</v>
      </c>
      <c r="BT94" s="23">
        <f t="shared" si="63"/>
        <v>1.3793103448275861E-3</v>
      </c>
      <c r="BU94" s="22">
        <f t="shared" si="94"/>
        <v>280000</v>
      </c>
      <c r="BV94" s="22"/>
      <c r="BW94" s="22"/>
      <c r="BX94" s="22"/>
      <c r="BY94" s="22"/>
      <c r="BZ94" s="22"/>
      <c r="CA94" s="22"/>
      <c r="CB94" s="22"/>
      <c r="CC94" s="22"/>
      <c r="CD94" s="22"/>
      <c r="CE94" s="22"/>
      <c r="CF94" s="22"/>
      <c r="CG94" s="22"/>
      <c r="CH94" s="22"/>
      <c r="CI94" s="22"/>
      <c r="CJ94" s="22"/>
      <c r="CK94" s="22"/>
      <c r="CL94" s="22"/>
      <c r="CM94" s="22"/>
      <c r="CN94" s="22"/>
      <c r="CO94" s="22">
        <f>+'[2]FEBRERO 2017'!$H$66</f>
        <v>280000</v>
      </c>
      <c r="CP94" s="23">
        <f t="shared" si="53"/>
        <v>0.99862068965517237</v>
      </c>
      <c r="CQ94" s="22">
        <f t="shared" si="95"/>
        <v>202720000</v>
      </c>
      <c r="CR94" s="22">
        <f t="shared" si="98"/>
        <v>0</v>
      </c>
      <c r="CS94" s="22">
        <f t="shared" si="96"/>
        <v>0</v>
      </c>
      <c r="CT94" s="22">
        <f t="shared" si="96"/>
        <v>0</v>
      </c>
      <c r="CU94" s="22">
        <f t="shared" si="96"/>
        <v>0</v>
      </c>
      <c r="CV94" s="22">
        <f t="shared" si="96"/>
        <v>0</v>
      </c>
      <c r="CW94" s="22">
        <f t="shared" si="96"/>
        <v>0</v>
      </c>
      <c r="CX94" s="22">
        <f t="shared" si="96"/>
        <v>0</v>
      </c>
      <c r="CY94" s="22">
        <f t="shared" si="96"/>
        <v>0</v>
      </c>
      <c r="CZ94" s="22">
        <f t="shared" si="96"/>
        <v>0</v>
      </c>
      <c r="DA94" s="22">
        <f t="shared" si="96"/>
        <v>0</v>
      </c>
      <c r="DB94" s="22">
        <f t="shared" si="96"/>
        <v>0</v>
      </c>
      <c r="DC94" s="22">
        <f t="shared" si="96"/>
        <v>0</v>
      </c>
      <c r="DD94" s="22">
        <f t="shared" si="96"/>
        <v>200000000</v>
      </c>
      <c r="DE94" s="22">
        <f t="shared" si="96"/>
        <v>0</v>
      </c>
      <c r="DF94" s="22">
        <f t="shared" si="96"/>
        <v>0</v>
      </c>
      <c r="DG94" s="22">
        <f t="shared" si="96"/>
        <v>0</v>
      </c>
      <c r="DH94" s="22">
        <f t="shared" si="96"/>
        <v>0</v>
      </c>
      <c r="DI94" s="22">
        <f t="shared" si="97"/>
        <v>0</v>
      </c>
      <c r="DJ94" s="22">
        <f t="shared" si="97"/>
        <v>0</v>
      </c>
      <c r="DK94" s="22">
        <f t="shared" si="97"/>
        <v>2720000</v>
      </c>
      <c r="DM94" s="26">
        <f t="shared" si="80"/>
        <v>203000000</v>
      </c>
      <c r="DN94" s="26">
        <f t="shared" si="81"/>
        <v>203000000</v>
      </c>
      <c r="DO94" s="26">
        <f t="shared" si="82"/>
        <v>203000000</v>
      </c>
    </row>
    <row r="95" spans="1:119" ht="36" customHeight="1" x14ac:dyDescent="0.25">
      <c r="A95" s="170"/>
      <c r="B95" s="173"/>
      <c r="C95" s="49" t="s">
        <v>295</v>
      </c>
      <c r="D95" s="19" t="s">
        <v>296</v>
      </c>
      <c r="E95" s="79">
        <v>211</v>
      </c>
      <c r="F95" s="21" t="s">
        <v>297</v>
      </c>
      <c r="G95" s="22">
        <f t="shared" si="90"/>
        <v>5865085</v>
      </c>
      <c r="H95" s="31"/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2"/>
      <c r="AA95" s="22">
        <f>4000000+1865085</f>
        <v>5865085</v>
      </c>
      <c r="AB95" s="23">
        <f t="shared" si="60"/>
        <v>0.34100102556058437</v>
      </c>
      <c r="AC95" s="22">
        <f t="shared" si="91"/>
        <v>2000000</v>
      </c>
      <c r="AD95" s="22"/>
      <c r="AE95" s="22"/>
      <c r="AF95" s="22"/>
      <c r="AG95" s="22"/>
      <c r="AH95" s="22"/>
      <c r="AI95" s="22"/>
      <c r="AJ95" s="22"/>
      <c r="AK95" s="22"/>
      <c r="AL95" s="22"/>
      <c r="AM95" s="22"/>
      <c r="AN95" s="22"/>
      <c r="AO95" s="22"/>
      <c r="AP95" s="22"/>
      <c r="AQ95" s="22"/>
      <c r="AR95" s="22"/>
      <c r="AS95" s="22"/>
      <c r="AT95" s="22"/>
      <c r="AU95" s="22"/>
      <c r="AV95" s="22"/>
      <c r="AW95" s="22">
        <f>+'[1]ENERO 2017'!$T$68</f>
        <v>2000000</v>
      </c>
      <c r="AX95" s="23">
        <f t="shared" si="61"/>
        <v>0.65899897443941557</v>
      </c>
      <c r="AY95" s="22">
        <f t="shared" si="92"/>
        <v>3865085</v>
      </c>
      <c r="AZ95" s="22">
        <f t="shared" si="93"/>
        <v>0</v>
      </c>
      <c r="BA95" s="22">
        <f t="shared" si="93"/>
        <v>0</v>
      </c>
      <c r="BB95" s="22">
        <f t="shared" si="93"/>
        <v>0</v>
      </c>
      <c r="BC95" s="22">
        <f t="shared" si="93"/>
        <v>0</v>
      </c>
      <c r="BD95" s="22">
        <f t="shared" si="93"/>
        <v>0</v>
      </c>
      <c r="BE95" s="22">
        <f t="shared" si="93"/>
        <v>0</v>
      </c>
      <c r="BF95" s="22">
        <f t="shared" si="93"/>
        <v>0</v>
      </c>
      <c r="BG95" s="22">
        <f t="shared" si="93"/>
        <v>0</v>
      </c>
      <c r="BH95" s="22">
        <f t="shared" si="93"/>
        <v>0</v>
      </c>
      <c r="BI95" s="22">
        <f t="shared" si="93"/>
        <v>0</v>
      </c>
      <c r="BJ95" s="22">
        <f t="shared" si="93"/>
        <v>0</v>
      </c>
      <c r="BK95" s="22">
        <f t="shared" si="93"/>
        <v>0</v>
      </c>
      <c r="BL95" s="22">
        <f t="shared" si="93"/>
        <v>0</v>
      </c>
      <c r="BM95" s="22">
        <f t="shared" si="93"/>
        <v>0</v>
      </c>
      <c r="BN95" s="22">
        <f t="shared" si="93"/>
        <v>0</v>
      </c>
      <c r="BO95" s="22">
        <f t="shared" si="93"/>
        <v>0</v>
      </c>
      <c r="BP95" s="22">
        <f t="shared" si="93"/>
        <v>0</v>
      </c>
      <c r="BQ95" s="22">
        <f t="shared" si="93"/>
        <v>0</v>
      </c>
      <c r="BR95" s="22">
        <f t="shared" si="93"/>
        <v>0</v>
      </c>
      <c r="BS95" s="22">
        <f t="shared" si="93"/>
        <v>3865085</v>
      </c>
      <c r="BT95" s="23">
        <f t="shared" si="63"/>
        <v>0.34100102556058437</v>
      </c>
      <c r="BU95" s="22">
        <f t="shared" si="94"/>
        <v>2000000</v>
      </c>
      <c r="BV95" s="22"/>
      <c r="BW95" s="22"/>
      <c r="BX95" s="22"/>
      <c r="BY95" s="22"/>
      <c r="BZ95" s="22"/>
      <c r="CA95" s="22"/>
      <c r="CB95" s="22"/>
      <c r="CC95" s="22"/>
      <c r="CD95" s="22"/>
      <c r="CE95" s="22"/>
      <c r="CF95" s="22"/>
      <c r="CG95" s="22"/>
      <c r="CH95" s="22"/>
      <c r="CI95" s="22"/>
      <c r="CJ95" s="22"/>
      <c r="CK95" s="22"/>
      <c r="CL95" s="22"/>
      <c r="CM95" s="22"/>
      <c r="CN95" s="22"/>
      <c r="CO95" s="22">
        <f>+'[2]FEBRERO 2017'!$AC$74</f>
        <v>2000000</v>
      </c>
      <c r="CP95" s="23">
        <f t="shared" si="53"/>
        <v>0.65899897443941557</v>
      </c>
      <c r="CQ95" s="22">
        <f t="shared" si="95"/>
        <v>3865085</v>
      </c>
      <c r="CR95" s="22">
        <f t="shared" si="98"/>
        <v>0</v>
      </c>
      <c r="CS95" s="22">
        <f t="shared" si="96"/>
        <v>0</v>
      </c>
      <c r="CT95" s="22">
        <f t="shared" si="96"/>
        <v>0</v>
      </c>
      <c r="CU95" s="22">
        <f t="shared" si="96"/>
        <v>0</v>
      </c>
      <c r="CV95" s="22">
        <f t="shared" si="96"/>
        <v>0</v>
      </c>
      <c r="CW95" s="22">
        <f t="shared" si="96"/>
        <v>0</v>
      </c>
      <c r="CX95" s="22">
        <f t="shared" si="96"/>
        <v>0</v>
      </c>
      <c r="CY95" s="22">
        <f t="shared" si="96"/>
        <v>0</v>
      </c>
      <c r="CZ95" s="22">
        <f t="shared" si="96"/>
        <v>0</v>
      </c>
      <c r="DA95" s="22">
        <f t="shared" si="96"/>
        <v>0</v>
      </c>
      <c r="DB95" s="22">
        <f t="shared" si="96"/>
        <v>0</v>
      </c>
      <c r="DC95" s="22">
        <f t="shared" si="96"/>
        <v>0</v>
      </c>
      <c r="DD95" s="22">
        <f t="shared" si="96"/>
        <v>0</v>
      </c>
      <c r="DE95" s="22">
        <f t="shared" si="96"/>
        <v>0</v>
      </c>
      <c r="DF95" s="22">
        <f t="shared" si="96"/>
        <v>0</v>
      </c>
      <c r="DG95" s="22">
        <f t="shared" si="96"/>
        <v>0</v>
      </c>
      <c r="DH95" s="22">
        <f t="shared" si="96"/>
        <v>0</v>
      </c>
      <c r="DI95" s="22">
        <f t="shared" si="97"/>
        <v>0</v>
      </c>
      <c r="DJ95" s="22">
        <f t="shared" si="97"/>
        <v>0</v>
      </c>
      <c r="DK95" s="22">
        <f t="shared" si="97"/>
        <v>3865085</v>
      </c>
      <c r="DM95" s="26">
        <f t="shared" si="80"/>
        <v>5865085</v>
      </c>
      <c r="DN95" s="26">
        <f t="shared" si="81"/>
        <v>5865085</v>
      </c>
      <c r="DO95" s="26">
        <f t="shared" si="82"/>
        <v>5865085</v>
      </c>
    </row>
    <row r="96" spans="1:119" ht="44.25" customHeight="1" x14ac:dyDescent="0.25">
      <c r="A96" s="170"/>
      <c r="B96" s="173"/>
      <c r="C96" s="49" t="s">
        <v>298</v>
      </c>
      <c r="D96" s="19" t="s">
        <v>299</v>
      </c>
      <c r="E96" s="79">
        <v>211</v>
      </c>
      <c r="F96" s="21" t="s">
        <v>300</v>
      </c>
      <c r="G96" s="22">
        <f t="shared" si="90"/>
        <v>450000000</v>
      </c>
      <c r="H96" s="31"/>
      <c r="I96" s="22"/>
      <c r="J96" s="22">
        <v>450000000</v>
      </c>
      <c r="K96" s="22"/>
      <c r="L96" s="22"/>
      <c r="M96" s="22"/>
      <c r="N96" s="22"/>
      <c r="O96" s="22"/>
      <c r="P96" s="22"/>
      <c r="Q96" s="22"/>
      <c r="R96" s="22"/>
      <c r="S96" s="22"/>
      <c r="T96" s="22"/>
      <c r="U96" s="22"/>
      <c r="V96" s="22"/>
      <c r="W96" s="22"/>
      <c r="X96" s="22"/>
      <c r="Y96" s="22"/>
      <c r="Z96" s="22"/>
      <c r="AA96" s="22"/>
      <c r="AB96" s="23">
        <f t="shared" si="60"/>
        <v>0</v>
      </c>
      <c r="AC96" s="22">
        <f t="shared" si="91"/>
        <v>0</v>
      </c>
      <c r="AD96" s="22"/>
      <c r="AE96" s="22"/>
      <c r="AF96" s="22"/>
      <c r="AG96" s="22"/>
      <c r="AH96" s="22"/>
      <c r="AI96" s="22"/>
      <c r="AJ96" s="22"/>
      <c r="AK96" s="22"/>
      <c r="AL96" s="22"/>
      <c r="AM96" s="22"/>
      <c r="AN96" s="22"/>
      <c r="AO96" s="22"/>
      <c r="AP96" s="22"/>
      <c r="AQ96" s="22"/>
      <c r="AR96" s="22"/>
      <c r="AS96" s="22"/>
      <c r="AT96" s="22"/>
      <c r="AU96" s="22"/>
      <c r="AV96" s="22"/>
      <c r="AW96" s="22"/>
      <c r="AX96" s="23">
        <f t="shared" si="61"/>
        <v>1</v>
      </c>
      <c r="AY96" s="22">
        <f t="shared" si="92"/>
        <v>450000000</v>
      </c>
      <c r="AZ96" s="22">
        <f t="shared" si="93"/>
        <v>0</v>
      </c>
      <c r="BA96" s="22">
        <f t="shared" si="93"/>
        <v>0</v>
      </c>
      <c r="BB96" s="22">
        <f t="shared" si="93"/>
        <v>450000000</v>
      </c>
      <c r="BC96" s="22">
        <f t="shared" si="93"/>
        <v>0</v>
      </c>
      <c r="BD96" s="22">
        <f t="shared" si="93"/>
        <v>0</v>
      </c>
      <c r="BE96" s="22">
        <f t="shared" si="93"/>
        <v>0</v>
      </c>
      <c r="BF96" s="22">
        <f t="shared" si="93"/>
        <v>0</v>
      </c>
      <c r="BG96" s="22">
        <f t="shared" si="93"/>
        <v>0</v>
      </c>
      <c r="BH96" s="22">
        <f t="shared" si="93"/>
        <v>0</v>
      </c>
      <c r="BI96" s="22">
        <f t="shared" si="93"/>
        <v>0</v>
      </c>
      <c r="BJ96" s="22">
        <f t="shared" si="93"/>
        <v>0</v>
      </c>
      <c r="BK96" s="22">
        <f t="shared" si="93"/>
        <v>0</v>
      </c>
      <c r="BL96" s="22">
        <f t="shared" si="93"/>
        <v>0</v>
      </c>
      <c r="BM96" s="22">
        <f t="shared" si="93"/>
        <v>0</v>
      </c>
      <c r="BN96" s="22">
        <f t="shared" si="93"/>
        <v>0</v>
      </c>
      <c r="BO96" s="22">
        <f t="shared" si="93"/>
        <v>0</v>
      </c>
      <c r="BP96" s="22">
        <f t="shared" si="93"/>
        <v>0</v>
      </c>
      <c r="BQ96" s="22">
        <f t="shared" si="93"/>
        <v>0</v>
      </c>
      <c r="BR96" s="22">
        <f t="shared" si="93"/>
        <v>0</v>
      </c>
      <c r="BS96" s="22">
        <f t="shared" si="93"/>
        <v>0</v>
      </c>
      <c r="BT96" s="23">
        <f t="shared" si="63"/>
        <v>0</v>
      </c>
      <c r="BU96" s="22">
        <f t="shared" si="94"/>
        <v>0</v>
      </c>
      <c r="BV96" s="22"/>
      <c r="BW96" s="22"/>
      <c r="BX96" s="22"/>
      <c r="BY96" s="22"/>
      <c r="BZ96" s="22"/>
      <c r="CA96" s="22"/>
      <c r="CB96" s="22"/>
      <c r="CC96" s="22"/>
      <c r="CD96" s="22"/>
      <c r="CE96" s="22"/>
      <c r="CF96" s="22"/>
      <c r="CG96" s="22"/>
      <c r="CH96" s="22"/>
      <c r="CI96" s="22"/>
      <c r="CJ96" s="22"/>
      <c r="CK96" s="22"/>
      <c r="CL96" s="22"/>
      <c r="CM96" s="22"/>
      <c r="CN96" s="22"/>
      <c r="CO96" s="22"/>
      <c r="CP96" s="23">
        <f t="shared" si="53"/>
        <v>1</v>
      </c>
      <c r="CQ96" s="22">
        <f t="shared" si="95"/>
        <v>450000000</v>
      </c>
      <c r="CR96" s="22">
        <f t="shared" si="98"/>
        <v>0</v>
      </c>
      <c r="CS96" s="22">
        <f t="shared" si="96"/>
        <v>0</v>
      </c>
      <c r="CT96" s="22">
        <f t="shared" si="96"/>
        <v>450000000</v>
      </c>
      <c r="CU96" s="22">
        <f t="shared" si="96"/>
        <v>0</v>
      </c>
      <c r="CV96" s="22">
        <f t="shared" si="96"/>
        <v>0</v>
      </c>
      <c r="CW96" s="22">
        <f t="shared" si="96"/>
        <v>0</v>
      </c>
      <c r="CX96" s="22">
        <f t="shared" si="96"/>
        <v>0</v>
      </c>
      <c r="CY96" s="22">
        <f t="shared" si="96"/>
        <v>0</v>
      </c>
      <c r="CZ96" s="22">
        <f t="shared" si="96"/>
        <v>0</v>
      </c>
      <c r="DA96" s="22">
        <f t="shared" si="96"/>
        <v>0</v>
      </c>
      <c r="DB96" s="22">
        <f t="shared" si="96"/>
        <v>0</v>
      </c>
      <c r="DC96" s="22">
        <f t="shared" si="96"/>
        <v>0</v>
      </c>
      <c r="DD96" s="22">
        <f t="shared" si="96"/>
        <v>0</v>
      </c>
      <c r="DE96" s="22">
        <f t="shared" si="96"/>
        <v>0</v>
      </c>
      <c r="DF96" s="22">
        <f t="shared" si="96"/>
        <v>0</v>
      </c>
      <c r="DG96" s="22">
        <f t="shared" si="96"/>
        <v>0</v>
      </c>
      <c r="DH96" s="22">
        <f t="shared" si="96"/>
        <v>0</v>
      </c>
      <c r="DI96" s="22">
        <f t="shared" si="97"/>
        <v>0</v>
      </c>
      <c r="DJ96" s="22">
        <f t="shared" si="97"/>
        <v>0</v>
      </c>
      <c r="DK96" s="22">
        <f t="shared" si="97"/>
        <v>0</v>
      </c>
      <c r="DM96" s="26">
        <f t="shared" si="80"/>
        <v>450000000</v>
      </c>
      <c r="DN96" s="26">
        <f t="shared" si="81"/>
        <v>450000000</v>
      </c>
      <c r="DO96" s="26">
        <f t="shared" si="82"/>
        <v>450000000</v>
      </c>
    </row>
    <row r="97" spans="1:120" ht="31.5" customHeight="1" x14ac:dyDescent="0.25">
      <c r="A97" s="170"/>
      <c r="B97" s="173"/>
      <c r="C97" s="49" t="s">
        <v>301</v>
      </c>
      <c r="D97" s="19" t="s">
        <v>302</v>
      </c>
      <c r="E97" s="79">
        <v>211</v>
      </c>
      <c r="F97" s="21" t="s">
        <v>303</v>
      </c>
      <c r="G97" s="22">
        <f t="shared" si="90"/>
        <v>265000000</v>
      </c>
      <c r="H97" s="31"/>
      <c r="I97" s="22">
        <v>112000000</v>
      </c>
      <c r="J97" s="22"/>
      <c r="K97" s="22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>
        <v>153000000</v>
      </c>
      <c r="W97" s="22"/>
      <c r="X97" s="22"/>
      <c r="Y97" s="22"/>
      <c r="Z97" s="22"/>
      <c r="AA97" s="22"/>
      <c r="AB97" s="23">
        <f t="shared" si="60"/>
        <v>0.61635801886792452</v>
      </c>
      <c r="AC97" s="22">
        <f t="shared" si="91"/>
        <v>163334875</v>
      </c>
      <c r="AD97" s="22"/>
      <c r="AE97" s="22">
        <f>+'[1]ENERO 2017'!$K$81</f>
        <v>112000000</v>
      </c>
      <c r="AF97" s="22"/>
      <c r="AG97" s="22"/>
      <c r="AH97" s="22"/>
      <c r="AI97" s="22"/>
      <c r="AJ97" s="22"/>
      <c r="AK97" s="22"/>
      <c r="AL97" s="22"/>
      <c r="AM97" s="22"/>
      <c r="AN97" s="22"/>
      <c r="AO97" s="22"/>
      <c r="AP97" s="22"/>
      <c r="AQ97" s="22"/>
      <c r="AR97" s="22">
        <f>+'[2]FEBRERO 2017'!$X$87</f>
        <v>51334875</v>
      </c>
      <c r="AS97" s="22"/>
      <c r="AT97" s="22"/>
      <c r="AU97" s="22"/>
      <c r="AV97" s="22"/>
      <c r="AW97" s="22"/>
      <c r="AX97" s="23">
        <f t="shared" si="61"/>
        <v>0.38364198113207548</v>
      </c>
      <c r="AY97" s="22">
        <f t="shared" si="92"/>
        <v>101665125</v>
      </c>
      <c r="AZ97" s="22">
        <f t="shared" si="93"/>
        <v>0</v>
      </c>
      <c r="BA97" s="22">
        <f t="shared" si="93"/>
        <v>0</v>
      </c>
      <c r="BB97" s="22">
        <f t="shared" si="93"/>
        <v>0</v>
      </c>
      <c r="BC97" s="22">
        <f t="shared" si="93"/>
        <v>0</v>
      </c>
      <c r="BD97" s="22">
        <f t="shared" si="93"/>
        <v>0</v>
      </c>
      <c r="BE97" s="22">
        <f t="shared" si="93"/>
        <v>0</v>
      </c>
      <c r="BF97" s="22">
        <f t="shared" si="93"/>
        <v>0</v>
      </c>
      <c r="BG97" s="22">
        <f t="shared" si="93"/>
        <v>0</v>
      </c>
      <c r="BH97" s="22">
        <f t="shared" si="93"/>
        <v>0</v>
      </c>
      <c r="BI97" s="22">
        <f t="shared" si="93"/>
        <v>0</v>
      </c>
      <c r="BJ97" s="22">
        <f t="shared" si="93"/>
        <v>0</v>
      </c>
      <c r="BK97" s="22">
        <f t="shared" si="93"/>
        <v>0</v>
      </c>
      <c r="BL97" s="22">
        <f t="shared" si="93"/>
        <v>0</v>
      </c>
      <c r="BM97" s="22">
        <f t="shared" si="93"/>
        <v>0</v>
      </c>
      <c r="BN97" s="22">
        <f t="shared" si="93"/>
        <v>101665125</v>
      </c>
      <c r="BO97" s="22">
        <f t="shared" si="93"/>
        <v>0</v>
      </c>
      <c r="BP97" s="22">
        <f t="shared" si="93"/>
        <v>0</v>
      </c>
      <c r="BQ97" s="22">
        <f t="shared" si="93"/>
        <v>0</v>
      </c>
      <c r="BR97" s="22">
        <f t="shared" si="93"/>
        <v>0</v>
      </c>
      <c r="BS97" s="22">
        <f t="shared" si="93"/>
        <v>0</v>
      </c>
      <c r="BT97" s="23">
        <f t="shared" si="63"/>
        <v>0.55847338490566034</v>
      </c>
      <c r="BU97" s="22">
        <f t="shared" si="94"/>
        <v>147995447</v>
      </c>
      <c r="BV97" s="22"/>
      <c r="BW97" s="22">
        <f>+'[1]ENERO 2017'!$H$84</f>
        <v>110832974</v>
      </c>
      <c r="BX97" s="22"/>
      <c r="BY97" s="22"/>
      <c r="BZ97" s="22"/>
      <c r="CA97" s="22"/>
      <c r="CB97" s="22"/>
      <c r="CC97" s="22"/>
      <c r="CD97" s="22"/>
      <c r="CE97" s="22"/>
      <c r="CF97" s="22"/>
      <c r="CG97" s="22"/>
      <c r="CH97" s="22"/>
      <c r="CI97" s="22"/>
      <c r="CJ97" s="22">
        <f>+'[2]FEBRERO 2017'!$H$88</f>
        <v>37162473</v>
      </c>
      <c r="CK97" s="22"/>
      <c r="CL97" s="22"/>
      <c r="CM97" s="22"/>
      <c r="CN97" s="22"/>
      <c r="CO97" s="22"/>
      <c r="CP97" s="23">
        <f t="shared" si="53"/>
        <v>0.44152661509433966</v>
      </c>
      <c r="CQ97" s="22">
        <f t="shared" si="95"/>
        <v>117004553</v>
      </c>
      <c r="CR97" s="22">
        <f t="shared" si="98"/>
        <v>0</v>
      </c>
      <c r="CS97" s="22">
        <f t="shared" si="96"/>
        <v>1167026</v>
      </c>
      <c r="CT97" s="22">
        <f t="shared" si="96"/>
        <v>0</v>
      </c>
      <c r="CU97" s="22">
        <f t="shared" si="96"/>
        <v>0</v>
      </c>
      <c r="CV97" s="22">
        <f t="shared" si="96"/>
        <v>0</v>
      </c>
      <c r="CW97" s="22">
        <f t="shared" si="96"/>
        <v>0</v>
      </c>
      <c r="CX97" s="22">
        <f t="shared" si="96"/>
        <v>0</v>
      </c>
      <c r="CY97" s="22">
        <f t="shared" si="96"/>
        <v>0</v>
      </c>
      <c r="CZ97" s="22">
        <f t="shared" si="96"/>
        <v>0</v>
      </c>
      <c r="DA97" s="22">
        <f t="shared" si="96"/>
        <v>0</v>
      </c>
      <c r="DB97" s="22">
        <f t="shared" si="96"/>
        <v>0</v>
      </c>
      <c r="DC97" s="22">
        <f t="shared" si="96"/>
        <v>0</v>
      </c>
      <c r="DD97" s="22">
        <f t="shared" si="96"/>
        <v>0</v>
      </c>
      <c r="DE97" s="22">
        <f t="shared" si="96"/>
        <v>0</v>
      </c>
      <c r="DF97" s="22">
        <f t="shared" si="96"/>
        <v>115837527</v>
      </c>
      <c r="DG97" s="22">
        <f t="shared" si="96"/>
        <v>0</v>
      </c>
      <c r="DH97" s="22">
        <f t="shared" si="96"/>
        <v>0</v>
      </c>
      <c r="DI97" s="22">
        <f t="shared" si="97"/>
        <v>0</v>
      </c>
      <c r="DJ97" s="22">
        <f t="shared" si="97"/>
        <v>0</v>
      </c>
      <c r="DK97" s="22">
        <f t="shared" si="97"/>
        <v>0</v>
      </c>
      <c r="DM97" s="26">
        <f t="shared" si="80"/>
        <v>265000000</v>
      </c>
      <c r="DN97" s="26">
        <f t="shared" si="81"/>
        <v>265000000</v>
      </c>
      <c r="DO97" s="26">
        <f t="shared" si="82"/>
        <v>265000000</v>
      </c>
    </row>
    <row r="98" spans="1:120" s="68" customFormat="1" ht="50.25" customHeight="1" x14ac:dyDescent="0.25">
      <c r="A98" s="82"/>
      <c r="B98" s="19" t="s">
        <v>304</v>
      </c>
      <c r="C98" s="80" t="s">
        <v>305</v>
      </c>
      <c r="D98" s="19" t="s">
        <v>306</v>
      </c>
      <c r="E98" s="78" t="s">
        <v>307</v>
      </c>
      <c r="F98" s="21" t="s">
        <v>308</v>
      </c>
      <c r="G98" s="22">
        <f t="shared" si="90"/>
        <v>700456632</v>
      </c>
      <c r="H98" s="25"/>
      <c r="I98" s="56"/>
      <c r="J98" s="22"/>
      <c r="K98" s="22"/>
      <c r="L98" s="22"/>
      <c r="M98" s="22"/>
      <c r="N98" s="22"/>
      <c r="O98" s="22"/>
      <c r="P98" s="22"/>
      <c r="Q98" s="22"/>
      <c r="R98" s="22"/>
      <c r="S98" s="22"/>
      <c r="T98" s="22"/>
      <c r="U98" s="22"/>
      <c r="V98" s="22"/>
      <c r="W98" s="22"/>
      <c r="X98" s="22"/>
      <c r="Y98" s="22">
        <f>300856785+366514874</f>
        <v>667371659</v>
      </c>
      <c r="Z98" s="22">
        <v>33084973</v>
      </c>
      <c r="AA98" s="22"/>
      <c r="AB98" s="67">
        <f t="shared" si="60"/>
        <v>0.29832588407843069</v>
      </c>
      <c r="AC98" s="22">
        <f t="shared" si="91"/>
        <v>208964344</v>
      </c>
      <c r="AD98" s="56"/>
      <c r="AE98" s="56"/>
      <c r="AF98" s="56"/>
      <c r="AG98" s="56"/>
      <c r="AH98" s="56"/>
      <c r="AI98" s="56"/>
      <c r="AJ98" s="56"/>
      <c r="AK98" s="56"/>
      <c r="AL98" s="56"/>
      <c r="AM98" s="56"/>
      <c r="AN98" s="56"/>
      <c r="AO98" s="56"/>
      <c r="AP98" s="56"/>
      <c r="AQ98" s="56"/>
      <c r="AR98" s="56"/>
      <c r="AS98" s="56"/>
      <c r="AT98" s="56"/>
      <c r="AU98" s="56">
        <f>+'[1]ENERO 2017'!$R$891</f>
        <v>175879371</v>
      </c>
      <c r="AV98" s="56">
        <f>+'[1]ENERO 2017'!$S$891</f>
        <v>33084973</v>
      </c>
      <c r="AW98" s="56"/>
      <c r="AX98" s="67">
        <f t="shared" si="61"/>
        <v>0.70167411592156936</v>
      </c>
      <c r="AY98" s="22">
        <f t="shared" si="92"/>
        <v>491492288</v>
      </c>
      <c r="AZ98" s="22">
        <f t="shared" si="93"/>
        <v>0</v>
      </c>
      <c r="BA98" s="22">
        <f t="shared" si="93"/>
        <v>0</v>
      </c>
      <c r="BB98" s="22">
        <f t="shared" si="93"/>
        <v>0</v>
      </c>
      <c r="BC98" s="22">
        <f t="shared" si="93"/>
        <v>0</v>
      </c>
      <c r="BD98" s="22">
        <f t="shared" si="93"/>
        <v>0</v>
      </c>
      <c r="BE98" s="22">
        <f t="shared" si="93"/>
        <v>0</v>
      </c>
      <c r="BF98" s="22">
        <f t="shared" si="93"/>
        <v>0</v>
      </c>
      <c r="BG98" s="22">
        <f t="shared" si="93"/>
        <v>0</v>
      </c>
      <c r="BH98" s="22">
        <f t="shared" si="93"/>
        <v>0</v>
      </c>
      <c r="BI98" s="22">
        <f t="shared" si="93"/>
        <v>0</v>
      </c>
      <c r="BJ98" s="22">
        <f t="shared" si="93"/>
        <v>0</v>
      </c>
      <c r="BK98" s="22">
        <f t="shared" si="93"/>
        <v>0</v>
      </c>
      <c r="BL98" s="22">
        <f t="shared" si="93"/>
        <v>0</v>
      </c>
      <c r="BM98" s="22">
        <f t="shared" si="93"/>
        <v>0</v>
      </c>
      <c r="BN98" s="22">
        <f t="shared" si="93"/>
        <v>0</v>
      </c>
      <c r="BO98" s="22">
        <f t="shared" si="93"/>
        <v>0</v>
      </c>
      <c r="BP98" s="22">
        <f t="shared" si="93"/>
        <v>0</v>
      </c>
      <c r="BQ98" s="22">
        <f t="shared" si="93"/>
        <v>491492288</v>
      </c>
      <c r="BR98" s="22">
        <f t="shared" si="93"/>
        <v>0</v>
      </c>
      <c r="BS98" s="22">
        <f t="shared" si="93"/>
        <v>0</v>
      </c>
      <c r="BT98" s="67">
        <f t="shared" si="63"/>
        <v>0.29694760602966208</v>
      </c>
      <c r="BU98" s="22">
        <f t="shared" si="94"/>
        <v>207998920</v>
      </c>
      <c r="BV98" s="56"/>
      <c r="BW98" s="56"/>
      <c r="BX98" s="56"/>
      <c r="BY98" s="56"/>
      <c r="BZ98" s="56"/>
      <c r="CA98" s="56"/>
      <c r="CB98" s="56"/>
      <c r="CC98" s="56"/>
      <c r="CD98" s="56"/>
      <c r="CE98" s="56"/>
      <c r="CF98" s="56"/>
      <c r="CG98" s="56"/>
      <c r="CH98" s="56"/>
      <c r="CI98" s="56"/>
      <c r="CJ98" s="56"/>
      <c r="CK98" s="56"/>
      <c r="CL98" s="56"/>
      <c r="CM98" s="56">
        <f>+'[1]ENERO 2017'!$H$892</f>
        <v>175165320</v>
      </c>
      <c r="CN98" s="56">
        <f>+'[1]ENERO 2017'!$H$908</f>
        <v>32833600</v>
      </c>
      <c r="CO98" s="56"/>
      <c r="CP98" s="67">
        <f t="shared" si="53"/>
        <v>0.70305239397033792</v>
      </c>
      <c r="CQ98" s="22">
        <f t="shared" si="95"/>
        <v>492457712</v>
      </c>
      <c r="CR98" s="22">
        <f t="shared" si="98"/>
        <v>0</v>
      </c>
      <c r="CS98" s="22">
        <f t="shared" si="96"/>
        <v>0</v>
      </c>
      <c r="CT98" s="22">
        <f t="shared" si="96"/>
        <v>0</v>
      </c>
      <c r="CU98" s="22">
        <f t="shared" si="96"/>
        <v>0</v>
      </c>
      <c r="CV98" s="22">
        <f t="shared" si="96"/>
        <v>0</v>
      </c>
      <c r="CW98" s="22">
        <f t="shared" si="96"/>
        <v>0</v>
      </c>
      <c r="CX98" s="22">
        <f t="shared" si="96"/>
        <v>0</v>
      </c>
      <c r="CY98" s="22">
        <f t="shared" si="96"/>
        <v>0</v>
      </c>
      <c r="CZ98" s="22">
        <f t="shared" si="96"/>
        <v>0</v>
      </c>
      <c r="DA98" s="22">
        <f t="shared" si="96"/>
        <v>0</v>
      </c>
      <c r="DB98" s="22">
        <f t="shared" si="96"/>
        <v>0</v>
      </c>
      <c r="DC98" s="22">
        <f t="shared" si="96"/>
        <v>0</v>
      </c>
      <c r="DD98" s="22">
        <f t="shared" si="96"/>
        <v>0</v>
      </c>
      <c r="DE98" s="22">
        <f t="shared" si="96"/>
        <v>0</v>
      </c>
      <c r="DF98" s="22">
        <f t="shared" si="96"/>
        <v>0</v>
      </c>
      <c r="DG98" s="22">
        <f t="shared" si="96"/>
        <v>0</v>
      </c>
      <c r="DH98" s="22">
        <f t="shared" si="96"/>
        <v>0</v>
      </c>
      <c r="DI98" s="22">
        <f t="shared" si="97"/>
        <v>492206339</v>
      </c>
      <c r="DJ98" s="22">
        <f t="shared" si="97"/>
        <v>251373</v>
      </c>
      <c r="DK98" s="22">
        <f t="shared" si="97"/>
        <v>0</v>
      </c>
      <c r="DM98" s="26">
        <f t="shared" si="80"/>
        <v>700456632</v>
      </c>
      <c r="DN98" s="26">
        <f t="shared" si="81"/>
        <v>700456632</v>
      </c>
      <c r="DO98" s="26">
        <f t="shared" si="82"/>
        <v>700456632</v>
      </c>
    </row>
    <row r="99" spans="1:120" ht="36.75" customHeight="1" x14ac:dyDescent="0.25">
      <c r="A99" s="170" t="s">
        <v>275</v>
      </c>
      <c r="B99" s="172" t="s">
        <v>309</v>
      </c>
      <c r="C99" s="49" t="s">
        <v>310</v>
      </c>
      <c r="D99" s="19" t="s">
        <v>311</v>
      </c>
      <c r="E99" s="79">
        <v>510</v>
      </c>
      <c r="F99" s="21" t="s">
        <v>312</v>
      </c>
      <c r="G99" s="22">
        <f t="shared" si="90"/>
        <v>115954283</v>
      </c>
      <c r="H99" s="22"/>
      <c r="I99" s="22">
        <v>115954283</v>
      </c>
      <c r="J99" s="22"/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  <c r="AA99" s="22"/>
      <c r="AB99" s="23">
        <f t="shared" si="60"/>
        <v>0.48710806999686246</v>
      </c>
      <c r="AC99" s="22">
        <f t="shared" si="91"/>
        <v>56482267</v>
      </c>
      <c r="AD99" s="22"/>
      <c r="AE99" s="22">
        <f>+'[1]ENERO 2017'!$K$639</f>
        <v>56482267</v>
      </c>
      <c r="AF99" s="22"/>
      <c r="AG99" s="22"/>
      <c r="AH99" s="22"/>
      <c r="AI99" s="22"/>
      <c r="AJ99" s="22"/>
      <c r="AK99" s="22"/>
      <c r="AL99" s="22"/>
      <c r="AM99" s="22"/>
      <c r="AN99" s="22"/>
      <c r="AO99" s="22"/>
      <c r="AP99" s="22"/>
      <c r="AQ99" s="22"/>
      <c r="AR99" s="22"/>
      <c r="AS99" s="22"/>
      <c r="AT99" s="22"/>
      <c r="AU99" s="22"/>
      <c r="AV99" s="22"/>
      <c r="AW99" s="22"/>
      <c r="AX99" s="23">
        <f t="shared" si="61"/>
        <v>0.5128919300031376</v>
      </c>
      <c r="AY99" s="22">
        <f t="shared" si="92"/>
        <v>59472016</v>
      </c>
      <c r="AZ99" s="22">
        <f t="shared" si="93"/>
        <v>0</v>
      </c>
      <c r="BA99" s="22">
        <f t="shared" si="93"/>
        <v>59472016</v>
      </c>
      <c r="BB99" s="22">
        <f t="shared" si="93"/>
        <v>0</v>
      </c>
      <c r="BC99" s="22">
        <f t="shared" si="93"/>
        <v>0</v>
      </c>
      <c r="BD99" s="22">
        <f t="shared" si="93"/>
        <v>0</v>
      </c>
      <c r="BE99" s="22">
        <f t="shared" si="93"/>
        <v>0</v>
      </c>
      <c r="BF99" s="22">
        <f t="shared" si="93"/>
        <v>0</v>
      </c>
      <c r="BG99" s="22">
        <f t="shared" si="93"/>
        <v>0</v>
      </c>
      <c r="BH99" s="22">
        <f t="shared" si="93"/>
        <v>0</v>
      </c>
      <c r="BI99" s="22">
        <f t="shared" si="93"/>
        <v>0</v>
      </c>
      <c r="BJ99" s="22">
        <f t="shared" si="93"/>
        <v>0</v>
      </c>
      <c r="BK99" s="22">
        <f t="shared" si="93"/>
        <v>0</v>
      </c>
      <c r="BL99" s="22">
        <f t="shared" si="93"/>
        <v>0</v>
      </c>
      <c r="BM99" s="22">
        <f t="shared" si="93"/>
        <v>0</v>
      </c>
      <c r="BN99" s="22">
        <f t="shared" si="93"/>
        <v>0</v>
      </c>
      <c r="BO99" s="22">
        <f t="shared" si="93"/>
        <v>0</v>
      </c>
      <c r="BP99" s="22">
        <f t="shared" si="93"/>
        <v>0</v>
      </c>
      <c r="BQ99" s="22">
        <f t="shared" si="93"/>
        <v>0</v>
      </c>
      <c r="BR99" s="22">
        <f t="shared" si="93"/>
        <v>0</v>
      </c>
      <c r="BS99" s="22">
        <f t="shared" si="93"/>
        <v>0</v>
      </c>
      <c r="BT99" s="23">
        <f t="shared" si="63"/>
        <v>0.48468810763980147</v>
      </c>
      <c r="BU99" s="22">
        <f t="shared" si="94"/>
        <v>56201662</v>
      </c>
      <c r="BV99" s="22"/>
      <c r="BW99" s="22">
        <f>+'[1]ENERO 2017'!$H$637</f>
        <v>56201662</v>
      </c>
      <c r="BX99" s="22"/>
      <c r="BY99" s="22"/>
      <c r="BZ99" s="22"/>
      <c r="CA99" s="22"/>
      <c r="CB99" s="22"/>
      <c r="CC99" s="22"/>
      <c r="CD99" s="22"/>
      <c r="CE99" s="22"/>
      <c r="CF99" s="22"/>
      <c r="CG99" s="22"/>
      <c r="CH99" s="22"/>
      <c r="CI99" s="22"/>
      <c r="CJ99" s="22"/>
      <c r="CK99" s="22"/>
      <c r="CL99" s="22"/>
      <c r="CM99" s="22"/>
      <c r="CN99" s="22"/>
      <c r="CO99" s="22"/>
      <c r="CP99" s="23">
        <f t="shared" si="53"/>
        <v>0.51531189236019848</v>
      </c>
      <c r="CQ99" s="22">
        <f t="shared" si="95"/>
        <v>59752621</v>
      </c>
      <c r="CR99" s="22">
        <f t="shared" si="98"/>
        <v>0</v>
      </c>
      <c r="CS99" s="22">
        <f t="shared" si="96"/>
        <v>59752621</v>
      </c>
      <c r="CT99" s="22">
        <f t="shared" si="96"/>
        <v>0</v>
      </c>
      <c r="CU99" s="22">
        <f t="shared" si="96"/>
        <v>0</v>
      </c>
      <c r="CV99" s="22">
        <f t="shared" si="96"/>
        <v>0</v>
      </c>
      <c r="CW99" s="22">
        <f t="shared" si="96"/>
        <v>0</v>
      </c>
      <c r="CX99" s="22">
        <f t="shared" si="96"/>
        <v>0</v>
      </c>
      <c r="CY99" s="22">
        <f t="shared" si="96"/>
        <v>0</v>
      </c>
      <c r="CZ99" s="22">
        <f t="shared" si="96"/>
        <v>0</v>
      </c>
      <c r="DA99" s="22">
        <f t="shared" si="96"/>
        <v>0</v>
      </c>
      <c r="DB99" s="22">
        <f t="shared" si="96"/>
        <v>0</v>
      </c>
      <c r="DC99" s="22">
        <f t="shared" si="96"/>
        <v>0</v>
      </c>
      <c r="DD99" s="22">
        <f t="shared" si="96"/>
        <v>0</v>
      </c>
      <c r="DE99" s="22">
        <f t="shared" si="96"/>
        <v>0</v>
      </c>
      <c r="DF99" s="22">
        <f t="shared" si="96"/>
        <v>0</v>
      </c>
      <c r="DG99" s="22">
        <f t="shared" si="96"/>
        <v>0</v>
      </c>
      <c r="DH99" s="22">
        <f t="shared" si="96"/>
        <v>0</v>
      </c>
      <c r="DI99" s="22">
        <f t="shared" si="97"/>
        <v>0</v>
      </c>
      <c r="DJ99" s="22">
        <f t="shared" si="97"/>
        <v>0</v>
      </c>
      <c r="DK99" s="22">
        <f t="shared" si="97"/>
        <v>0</v>
      </c>
      <c r="DM99" s="26">
        <f t="shared" si="80"/>
        <v>115954283</v>
      </c>
      <c r="DN99" s="26">
        <f t="shared" si="81"/>
        <v>115954283</v>
      </c>
      <c r="DO99" s="26">
        <f t="shared" si="82"/>
        <v>115954283</v>
      </c>
    </row>
    <row r="100" spans="1:120" ht="51" customHeight="1" x14ac:dyDescent="0.25">
      <c r="A100" s="170"/>
      <c r="B100" s="173"/>
      <c r="C100" s="49" t="s">
        <v>313</v>
      </c>
      <c r="D100" s="19" t="s">
        <v>314</v>
      </c>
      <c r="E100" s="79">
        <v>510</v>
      </c>
      <c r="F100" s="21" t="s">
        <v>312</v>
      </c>
      <c r="G100" s="22">
        <f t="shared" si="90"/>
        <v>134000000</v>
      </c>
      <c r="H100" s="22"/>
      <c r="I100" s="22">
        <v>134000000</v>
      </c>
      <c r="J100" s="22"/>
      <c r="K100" s="22"/>
      <c r="L100" s="22"/>
      <c r="M100" s="22"/>
      <c r="N100" s="22"/>
      <c r="O100" s="22"/>
      <c r="P100" s="22"/>
      <c r="Q100" s="22"/>
      <c r="R100" s="22"/>
      <c r="S100" s="22"/>
      <c r="T100" s="22"/>
      <c r="U100" s="22"/>
      <c r="V100" s="22"/>
      <c r="W100" s="22"/>
      <c r="X100" s="22"/>
      <c r="Y100" s="22"/>
      <c r="Z100" s="22"/>
      <c r="AA100" s="22"/>
      <c r="AB100" s="23">
        <f t="shared" si="60"/>
        <v>0.42150945522388061</v>
      </c>
      <c r="AC100" s="22">
        <f t="shared" si="91"/>
        <v>56482267</v>
      </c>
      <c r="AD100" s="22"/>
      <c r="AE100" s="22">
        <f>+'[1]ENERO 2017'!$K$649</f>
        <v>56482267</v>
      </c>
      <c r="AF100" s="22"/>
      <c r="AG100" s="22"/>
      <c r="AH100" s="22"/>
      <c r="AI100" s="22"/>
      <c r="AJ100" s="22"/>
      <c r="AK100" s="22"/>
      <c r="AL100" s="22"/>
      <c r="AM100" s="22"/>
      <c r="AN100" s="22"/>
      <c r="AO100" s="22"/>
      <c r="AP100" s="22"/>
      <c r="AQ100" s="22"/>
      <c r="AR100" s="22"/>
      <c r="AS100" s="22"/>
      <c r="AT100" s="22"/>
      <c r="AU100" s="22"/>
      <c r="AV100" s="22"/>
      <c r="AW100" s="22"/>
      <c r="AX100" s="23">
        <f t="shared" si="61"/>
        <v>0.57849054477611939</v>
      </c>
      <c r="AY100" s="22">
        <f t="shared" si="92"/>
        <v>77517733</v>
      </c>
      <c r="AZ100" s="22">
        <f t="shared" si="93"/>
        <v>0</v>
      </c>
      <c r="BA100" s="22">
        <f t="shared" si="93"/>
        <v>77517733</v>
      </c>
      <c r="BB100" s="22">
        <f t="shared" si="93"/>
        <v>0</v>
      </c>
      <c r="BC100" s="22">
        <f t="shared" si="93"/>
        <v>0</v>
      </c>
      <c r="BD100" s="22">
        <f t="shared" si="93"/>
        <v>0</v>
      </c>
      <c r="BE100" s="22">
        <f t="shared" si="93"/>
        <v>0</v>
      </c>
      <c r="BF100" s="22">
        <f t="shared" si="93"/>
        <v>0</v>
      </c>
      <c r="BG100" s="22">
        <f t="shared" si="93"/>
        <v>0</v>
      </c>
      <c r="BH100" s="22">
        <f t="shared" si="93"/>
        <v>0</v>
      </c>
      <c r="BI100" s="22">
        <f t="shared" si="93"/>
        <v>0</v>
      </c>
      <c r="BJ100" s="22">
        <f t="shared" si="93"/>
        <v>0</v>
      </c>
      <c r="BK100" s="22">
        <f t="shared" si="93"/>
        <v>0</v>
      </c>
      <c r="BL100" s="22">
        <f t="shared" si="93"/>
        <v>0</v>
      </c>
      <c r="BM100" s="22">
        <f t="shared" si="93"/>
        <v>0</v>
      </c>
      <c r="BN100" s="22">
        <f t="shared" si="93"/>
        <v>0</v>
      </c>
      <c r="BO100" s="22">
        <f t="shared" si="93"/>
        <v>0</v>
      </c>
      <c r="BP100" s="22">
        <f t="shared" si="93"/>
        <v>0</v>
      </c>
      <c r="BQ100" s="22">
        <f t="shared" si="93"/>
        <v>0</v>
      </c>
      <c r="BR100" s="22">
        <f t="shared" si="93"/>
        <v>0</v>
      </c>
      <c r="BS100" s="22">
        <f t="shared" si="93"/>
        <v>0</v>
      </c>
      <c r="BT100" s="23">
        <f t="shared" si="63"/>
        <v>0.42150945522388061</v>
      </c>
      <c r="BU100" s="22">
        <f t="shared" si="94"/>
        <v>56482267</v>
      </c>
      <c r="BV100" s="22"/>
      <c r="BW100" s="22">
        <f>+'[1]ENERO 2017'!$H$647</f>
        <v>56482267</v>
      </c>
      <c r="BX100" s="22"/>
      <c r="BY100" s="22"/>
      <c r="BZ100" s="22"/>
      <c r="CA100" s="22"/>
      <c r="CB100" s="22"/>
      <c r="CC100" s="22"/>
      <c r="CD100" s="22"/>
      <c r="CE100" s="22"/>
      <c r="CF100" s="22"/>
      <c r="CG100" s="22"/>
      <c r="CH100" s="22"/>
      <c r="CI100" s="22"/>
      <c r="CJ100" s="22"/>
      <c r="CK100" s="22"/>
      <c r="CL100" s="22"/>
      <c r="CM100" s="22"/>
      <c r="CN100" s="22"/>
      <c r="CO100" s="22"/>
      <c r="CP100" s="23">
        <f t="shared" si="53"/>
        <v>0.57849054477611939</v>
      </c>
      <c r="CQ100" s="22">
        <f t="shared" si="95"/>
        <v>77517733</v>
      </c>
      <c r="CR100" s="22">
        <f t="shared" si="98"/>
        <v>0</v>
      </c>
      <c r="CS100" s="22">
        <f t="shared" si="96"/>
        <v>77517733</v>
      </c>
      <c r="CT100" s="22">
        <f t="shared" si="96"/>
        <v>0</v>
      </c>
      <c r="CU100" s="22">
        <f t="shared" si="96"/>
        <v>0</v>
      </c>
      <c r="CV100" s="22">
        <f t="shared" si="96"/>
        <v>0</v>
      </c>
      <c r="CW100" s="22">
        <f t="shared" si="96"/>
        <v>0</v>
      </c>
      <c r="CX100" s="22">
        <f t="shared" si="96"/>
        <v>0</v>
      </c>
      <c r="CY100" s="22">
        <f t="shared" si="96"/>
        <v>0</v>
      </c>
      <c r="CZ100" s="22">
        <f t="shared" si="96"/>
        <v>0</v>
      </c>
      <c r="DA100" s="22">
        <f t="shared" si="96"/>
        <v>0</v>
      </c>
      <c r="DB100" s="22">
        <f t="shared" si="96"/>
        <v>0</v>
      </c>
      <c r="DC100" s="22">
        <f t="shared" si="96"/>
        <v>0</v>
      </c>
      <c r="DD100" s="22">
        <f t="shared" si="96"/>
        <v>0</v>
      </c>
      <c r="DE100" s="22">
        <f t="shared" si="96"/>
        <v>0</v>
      </c>
      <c r="DF100" s="22">
        <f t="shared" si="96"/>
        <v>0</v>
      </c>
      <c r="DG100" s="22">
        <f t="shared" si="96"/>
        <v>0</v>
      </c>
      <c r="DH100" s="22">
        <f t="shared" si="96"/>
        <v>0</v>
      </c>
      <c r="DI100" s="22">
        <f t="shared" si="97"/>
        <v>0</v>
      </c>
      <c r="DJ100" s="22">
        <f t="shared" si="97"/>
        <v>0</v>
      </c>
      <c r="DK100" s="22">
        <f t="shared" si="97"/>
        <v>0</v>
      </c>
      <c r="DM100" s="26">
        <f t="shared" si="80"/>
        <v>134000000</v>
      </c>
      <c r="DN100" s="26">
        <f t="shared" si="81"/>
        <v>134000000</v>
      </c>
      <c r="DO100" s="26">
        <f t="shared" si="82"/>
        <v>134000000</v>
      </c>
    </row>
    <row r="101" spans="1:120" ht="38.25" customHeight="1" x14ac:dyDescent="0.25">
      <c r="A101" s="170"/>
      <c r="B101" s="174"/>
      <c r="C101" s="49" t="s">
        <v>315</v>
      </c>
      <c r="D101" s="19" t="s">
        <v>316</v>
      </c>
      <c r="E101" s="79">
        <v>510</v>
      </c>
      <c r="F101" s="21" t="s">
        <v>312</v>
      </c>
      <c r="G101" s="22">
        <f t="shared" si="90"/>
        <v>31000000</v>
      </c>
      <c r="H101" s="22"/>
      <c r="I101" s="22">
        <v>31000000</v>
      </c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  <c r="AA101" s="22"/>
      <c r="AB101" s="23">
        <f t="shared" si="60"/>
        <v>0</v>
      </c>
      <c r="AC101" s="22">
        <f t="shared" si="91"/>
        <v>0</v>
      </c>
      <c r="AD101" s="22"/>
      <c r="AE101" s="22"/>
      <c r="AF101" s="22"/>
      <c r="AG101" s="22"/>
      <c r="AH101" s="22"/>
      <c r="AI101" s="22"/>
      <c r="AJ101" s="22"/>
      <c r="AK101" s="22"/>
      <c r="AL101" s="22"/>
      <c r="AM101" s="22"/>
      <c r="AN101" s="22"/>
      <c r="AO101" s="22"/>
      <c r="AP101" s="22"/>
      <c r="AQ101" s="22"/>
      <c r="AR101" s="22"/>
      <c r="AS101" s="22"/>
      <c r="AT101" s="22"/>
      <c r="AU101" s="22"/>
      <c r="AV101" s="22"/>
      <c r="AW101" s="22"/>
      <c r="AX101" s="23">
        <f t="shared" si="61"/>
        <v>1</v>
      </c>
      <c r="AY101" s="22">
        <f t="shared" si="92"/>
        <v>31000000</v>
      </c>
      <c r="AZ101" s="22">
        <f t="shared" si="93"/>
        <v>0</v>
      </c>
      <c r="BA101" s="22">
        <f t="shared" si="93"/>
        <v>31000000</v>
      </c>
      <c r="BB101" s="22">
        <f t="shared" si="93"/>
        <v>0</v>
      </c>
      <c r="BC101" s="22">
        <f t="shared" si="93"/>
        <v>0</v>
      </c>
      <c r="BD101" s="22">
        <f t="shared" si="93"/>
        <v>0</v>
      </c>
      <c r="BE101" s="22">
        <f t="shared" si="93"/>
        <v>0</v>
      </c>
      <c r="BF101" s="22">
        <f t="shared" si="93"/>
        <v>0</v>
      </c>
      <c r="BG101" s="22">
        <f t="shared" si="93"/>
        <v>0</v>
      </c>
      <c r="BH101" s="22">
        <f t="shared" si="93"/>
        <v>0</v>
      </c>
      <c r="BI101" s="22">
        <f t="shared" si="93"/>
        <v>0</v>
      </c>
      <c r="BJ101" s="22">
        <f t="shared" si="93"/>
        <v>0</v>
      </c>
      <c r="BK101" s="22">
        <f t="shared" si="93"/>
        <v>0</v>
      </c>
      <c r="BL101" s="22">
        <f t="shared" si="93"/>
        <v>0</v>
      </c>
      <c r="BM101" s="22">
        <f t="shared" si="93"/>
        <v>0</v>
      </c>
      <c r="BN101" s="22">
        <f t="shared" si="93"/>
        <v>0</v>
      </c>
      <c r="BO101" s="22">
        <f t="shared" ref="BO101:BS104" si="99">W101-AS101</f>
        <v>0</v>
      </c>
      <c r="BP101" s="22">
        <f t="shared" si="99"/>
        <v>0</v>
      </c>
      <c r="BQ101" s="22">
        <f t="shared" si="99"/>
        <v>0</v>
      </c>
      <c r="BR101" s="22">
        <f t="shared" si="99"/>
        <v>0</v>
      </c>
      <c r="BS101" s="22">
        <f t="shared" si="99"/>
        <v>0</v>
      </c>
      <c r="BT101" s="23">
        <f t="shared" si="63"/>
        <v>0</v>
      </c>
      <c r="BU101" s="22">
        <f t="shared" si="94"/>
        <v>0</v>
      </c>
      <c r="BV101" s="22"/>
      <c r="BW101" s="22"/>
      <c r="BX101" s="22"/>
      <c r="BY101" s="22"/>
      <c r="BZ101" s="22"/>
      <c r="CA101" s="22"/>
      <c r="CB101" s="22"/>
      <c r="CC101" s="22"/>
      <c r="CD101" s="22"/>
      <c r="CE101" s="22"/>
      <c r="CF101" s="22"/>
      <c r="CG101" s="22"/>
      <c r="CH101" s="22"/>
      <c r="CI101" s="22"/>
      <c r="CJ101" s="22"/>
      <c r="CK101" s="22"/>
      <c r="CL101" s="22"/>
      <c r="CM101" s="22"/>
      <c r="CN101" s="22"/>
      <c r="CO101" s="22"/>
      <c r="CP101" s="23">
        <f t="shared" si="53"/>
        <v>1</v>
      </c>
      <c r="CQ101" s="22">
        <f t="shared" si="95"/>
        <v>31000000</v>
      </c>
      <c r="CR101" s="22">
        <f t="shared" si="98"/>
        <v>0</v>
      </c>
      <c r="CS101" s="22">
        <f t="shared" si="96"/>
        <v>31000000</v>
      </c>
      <c r="CT101" s="22">
        <f t="shared" si="96"/>
        <v>0</v>
      </c>
      <c r="CU101" s="22">
        <f t="shared" si="96"/>
        <v>0</v>
      </c>
      <c r="CV101" s="22">
        <f t="shared" si="96"/>
        <v>0</v>
      </c>
      <c r="CW101" s="22">
        <f t="shared" si="96"/>
        <v>0</v>
      </c>
      <c r="CX101" s="22">
        <f t="shared" si="96"/>
        <v>0</v>
      </c>
      <c r="CY101" s="22">
        <f t="shared" si="96"/>
        <v>0</v>
      </c>
      <c r="CZ101" s="22">
        <f t="shared" si="96"/>
        <v>0</v>
      </c>
      <c r="DA101" s="22">
        <f t="shared" si="96"/>
        <v>0</v>
      </c>
      <c r="DB101" s="22">
        <f t="shared" si="96"/>
        <v>0</v>
      </c>
      <c r="DC101" s="22">
        <f t="shared" si="96"/>
        <v>0</v>
      </c>
      <c r="DD101" s="22">
        <f t="shared" si="96"/>
        <v>0</v>
      </c>
      <c r="DE101" s="22">
        <f t="shared" si="96"/>
        <v>0</v>
      </c>
      <c r="DF101" s="22">
        <f t="shared" si="96"/>
        <v>0</v>
      </c>
      <c r="DG101" s="22">
        <f t="shared" si="96"/>
        <v>0</v>
      </c>
      <c r="DH101" s="22">
        <f t="shared" si="96"/>
        <v>0</v>
      </c>
      <c r="DI101" s="22">
        <f t="shared" si="97"/>
        <v>0</v>
      </c>
      <c r="DJ101" s="22">
        <f t="shared" si="97"/>
        <v>0</v>
      </c>
      <c r="DK101" s="22">
        <f t="shared" si="97"/>
        <v>0</v>
      </c>
      <c r="DM101" s="26">
        <f t="shared" si="80"/>
        <v>31000000</v>
      </c>
      <c r="DN101" s="26">
        <f t="shared" si="81"/>
        <v>31000000</v>
      </c>
      <c r="DO101" s="26">
        <f t="shared" si="82"/>
        <v>31000000</v>
      </c>
    </row>
    <row r="102" spans="1:120" ht="32.25" customHeight="1" x14ac:dyDescent="0.25">
      <c r="A102" s="170"/>
      <c r="B102" s="77"/>
      <c r="C102" s="49" t="s">
        <v>317</v>
      </c>
      <c r="D102" s="19" t="s">
        <v>318</v>
      </c>
      <c r="E102" s="79">
        <v>510</v>
      </c>
      <c r="F102" s="21" t="s">
        <v>186</v>
      </c>
      <c r="G102" s="22">
        <f t="shared" si="90"/>
        <v>2000000</v>
      </c>
      <c r="H102" s="22"/>
      <c r="I102" s="22"/>
      <c r="J102" s="22"/>
      <c r="K102" s="22"/>
      <c r="L102" s="22"/>
      <c r="M102" s="22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  <c r="AA102" s="22">
        <v>2000000</v>
      </c>
      <c r="AB102" s="23">
        <f t="shared" si="60"/>
        <v>0</v>
      </c>
      <c r="AC102" s="22">
        <f t="shared" si="91"/>
        <v>0</v>
      </c>
      <c r="AD102" s="22"/>
      <c r="AE102" s="22"/>
      <c r="AF102" s="22"/>
      <c r="AG102" s="22"/>
      <c r="AH102" s="22"/>
      <c r="AI102" s="22"/>
      <c r="AJ102" s="22"/>
      <c r="AK102" s="22"/>
      <c r="AL102" s="22"/>
      <c r="AM102" s="22"/>
      <c r="AN102" s="22"/>
      <c r="AO102" s="22"/>
      <c r="AP102" s="22"/>
      <c r="AQ102" s="22"/>
      <c r="AR102" s="22"/>
      <c r="AS102" s="22"/>
      <c r="AT102" s="22"/>
      <c r="AU102" s="22"/>
      <c r="AV102" s="22"/>
      <c r="AW102" s="22"/>
      <c r="AX102" s="23">
        <f t="shared" si="61"/>
        <v>1</v>
      </c>
      <c r="AY102" s="22">
        <f t="shared" si="92"/>
        <v>2000000</v>
      </c>
      <c r="AZ102" s="22">
        <f t="shared" ref="AZ102:BN104" si="100">H102-AD102</f>
        <v>0</v>
      </c>
      <c r="BA102" s="22">
        <f t="shared" si="100"/>
        <v>0</v>
      </c>
      <c r="BB102" s="22">
        <f t="shared" si="100"/>
        <v>0</v>
      </c>
      <c r="BC102" s="22">
        <f t="shared" si="100"/>
        <v>0</v>
      </c>
      <c r="BD102" s="22">
        <f t="shared" si="100"/>
        <v>0</v>
      </c>
      <c r="BE102" s="22">
        <f t="shared" si="100"/>
        <v>0</v>
      </c>
      <c r="BF102" s="22">
        <f t="shared" si="100"/>
        <v>0</v>
      </c>
      <c r="BG102" s="22">
        <f t="shared" si="100"/>
        <v>0</v>
      </c>
      <c r="BH102" s="22">
        <f t="shared" si="100"/>
        <v>0</v>
      </c>
      <c r="BI102" s="22">
        <f t="shared" si="100"/>
        <v>0</v>
      </c>
      <c r="BJ102" s="22">
        <f t="shared" si="100"/>
        <v>0</v>
      </c>
      <c r="BK102" s="22">
        <f t="shared" si="100"/>
        <v>0</v>
      </c>
      <c r="BL102" s="22">
        <f t="shared" si="100"/>
        <v>0</v>
      </c>
      <c r="BM102" s="22">
        <f t="shared" si="100"/>
        <v>0</v>
      </c>
      <c r="BN102" s="22">
        <f t="shared" si="100"/>
        <v>0</v>
      </c>
      <c r="BO102" s="22">
        <f t="shared" si="99"/>
        <v>0</v>
      </c>
      <c r="BP102" s="22">
        <f t="shared" si="99"/>
        <v>0</v>
      </c>
      <c r="BQ102" s="22">
        <f t="shared" si="99"/>
        <v>0</v>
      </c>
      <c r="BR102" s="22">
        <f t="shared" si="99"/>
        <v>0</v>
      </c>
      <c r="BS102" s="22">
        <f t="shared" si="99"/>
        <v>2000000</v>
      </c>
      <c r="BT102" s="23">
        <f t="shared" si="63"/>
        <v>0</v>
      </c>
      <c r="BU102" s="22">
        <f t="shared" si="94"/>
        <v>0</v>
      </c>
      <c r="BV102" s="22"/>
      <c r="BW102" s="22"/>
      <c r="BX102" s="22"/>
      <c r="BY102" s="22"/>
      <c r="BZ102" s="22"/>
      <c r="CA102" s="22"/>
      <c r="CB102" s="22"/>
      <c r="CC102" s="22"/>
      <c r="CD102" s="22"/>
      <c r="CE102" s="22"/>
      <c r="CF102" s="22"/>
      <c r="CG102" s="22"/>
      <c r="CH102" s="22"/>
      <c r="CI102" s="22"/>
      <c r="CJ102" s="22"/>
      <c r="CK102" s="22"/>
      <c r="CL102" s="22"/>
      <c r="CM102" s="22"/>
      <c r="CN102" s="22"/>
      <c r="CO102" s="22"/>
      <c r="CP102" s="23">
        <f t="shared" si="53"/>
        <v>1</v>
      </c>
      <c r="CQ102" s="22">
        <f t="shared" si="95"/>
        <v>2000000</v>
      </c>
      <c r="CR102" s="22">
        <f t="shared" si="98"/>
        <v>0</v>
      </c>
      <c r="CS102" s="22">
        <f t="shared" si="96"/>
        <v>0</v>
      </c>
      <c r="CT102" s="22">
        <f t="shared" si="96"/>
        <v>0</v>
      </c>
      <c r="CU102" s="22">
        <f t="shared" si="96"/>
        <v>0</v>
      </c>
      <c r="CV102" s="22">
        <f t="shared" si="96"/>
        <v>0</v>
      </c>
      <c r="CW102" s="22">
        <f t="shared" si="96"/>
        <v>0</v>
      </c>
      <c r="CX102" s="22">
        <f t="shared" si="96"/>
        <v>0</v>
      </c>
      <c r="CY102" s="22">
        <f t="shared" si="96"/>
        <v>0</v>
      </c>
      <c r="CZ102" s="22">
        <f t="shared" si="96"/>
        <v>0</v>
      </c>
      <c r="DA102" s="22">
        <f t="shared" si="96"/>
        <v>0</v>
      </c>
      <c r="DB102" s="22">
        <f t="shared" si="96"/>
        <v>0</v>
      </c>
      <c r="DC102" s="22">
        <f t="shared" si="96"/>
        <v>0</v>
      </c>
      <c r="DD102" s="22">
        <f t="shared" si="96"/>
        <v>0</v>
      </c>
      <c r="DE102" s="22">
        <f t="shared" si="96"/>
        <v>0</v>
      </c>
      <c r="DF102" s="22">
        <f t="shared" si="96"/>
        <v>0</v>
      </c>
      <c r="DG102" s="22">
        <f t="shared" si="96"/>
        <v>0</v>
      </c>
      <c r="DH102" s="22">
        <f t="shared" si="96"/>
        <v>0</v>
      </c>
      <c r="DI102" s="22">
        <f t="shared" si="97"/>
        <v>0</v>
      </c>
      <c r="DJ102" s="22">
        <f t="shared" si="97"/>
        <v>0</v>
      </c>
      <c r="DK102" s="22">
        <f t="shared" si="97"/>
        <v>2000000</v>
      </c>
      <c r="DM102" s="26">
        <f t="shared" si="80"/>
        <v>2000000</v>
      </c>
      <c r="DN102" s="26">
        <f t="shared" si="81"/>
        <v>2000000</v>
      </c>
      <c r="DO102" s="26">
        <f t="shared" si="82"/>
        <v>2000000</v>
      </c>
    </row>
    <row r="103" spans="1:120" ht="39" customHeight="1" x14ac:dyDescent="0.25">
      <c r="A103" s="170"/>
      <c r="B103" s="77" t="s">
        <v>319</v>
      </c>
      <c r="C103" s="49" t="s">
        <v>320</v>
      </c>
      <c r="D103" s="19" t="s">
        <v>321</v>
      </c>
      <c r="E103" s="79">
        <v>510</v>
      </c>
      <c r="F103" s="21" t="s">
        <v>322</v>
      </c>
      <c r="G103" s="22">
        <f t="shared" si="90"/>
        <v>50000000</v>
      </c>
      <c r="H103" s="22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>
        <v>50000000</v>
      </c>
      <c r="W103" s="22"/>
      <c r="X103" s="22"/>
      <c r="Y103" s="22"/>
      <c r="Z103" s="22"/>
      <c r="AA103" s="22"/>
      <c r="AB103" s="23">
        <f t="shared" si="60"/>
        <v>1</v>
      </c>
      <c r="AC103" s="22">
        <f t="shared" si="91"/>
        <v>50000000</v>
      </c>
      <c r="AD103" s="22"/>
      <c r="AE103" s="22"/>
      <c r="AF103" s="22"/>
      <c r="AG103" s="22"/>
      <c r="AH103" s="22"/>
      <c r="AI103" s="22"/>
      <c r="AJ103" s="22"/>
      <c r="AK103" s="22"/>
      <c r="AL103" s="22"/>
      <c r="AM103" s="22"/>
      <c r="AN103" s="22"/>
      <c r="AO103" s="22"/>
      <c r="AP103" s="22"/>
      <c r="AQ103" s="22"/>
      <c r="AR103" s="22">
        <f>+'[2]FEBRERO 2017'!$X$861</f>
        <v>50000000</v>
      </c>
      <c r="AS103" s="22"/>
      <c r="AT103" s="22"/>
      <c r="AU103" s="22"/>
      <c r="AV103" s="22"/>
      <c r="AW103" s="22"/>
      <c r="AX103" s="23">
        <f t="shared" si="61"/>
        <v>0</v>
      </c>
      <c r="AY103" s="22">
        <f t="shared" si="92"/>
        <v>0</v>
      </c>
      <c r="AZ103" s="22">
        <f t="shared" si="100"/>
        <v>0</v>
      </c>
      <c r="BA103" s="22">
        <f t="shared" si="100"/>
        <v>0</v>
      </c>
      <c r="BB103" s="22">
        <f t="shared" si="100"/>
        <v>0</v>
      </c>
      <c r="BC103" s="22">
        <f t="shared" si="100"/>
        <v>0</v>
      </c>
      <c r="BD103" s="22">
        <f t="shared" si="100"/>
        <v>0</v>
      </c>
      <c r="BE103" s="22">
        <f t="shared" si="100"/>
        <v>0</v>
      </c>
      <c r="BF103" s="22">
        <f t="shared" si="100"/>
        <v>0</v>
      </c>
      <c r="BG103" s="22">
        <f t="shared" si="100"/>
        <v>0</v>
      </c>
      <c r="BH103" s="22">
        <f t="shared" si="100"/>
        <v>0</v>
      </c>
      <c r="BI103" s="22">
        <f t="shared" si="100"/>
        <v>0</v>
      </c>
      <c r="BJ103" s="22">
        <f t="shared" si="100"/>
        <v>0</v>
      </c>
      <c r="BK103" s="22">
        <f t="shared" si="100"/>
        <v>0</v>
      </c>
      <c r="BL103" s="22">
        <f t="shared" si="100"/>
        <v>0</v>
      </c>
      <c r="BM103" s="22">
        <f t="shared" si="100"/>
        <v>0</v>
      </c>
      <c r="BN103" s="22">
        <f t="shared" si="100"/>
        <v>0</v>
      </c>
      <c r="BO103" s="22">
        <f t="shared" si="99"/>
        <v>0</v>
      </c>
      <c r="BP103" s="22">
        <f t="shared" si="99"/>
        <v>0</v>
      </c>
      <c r="BQ103" s="22">
        <f t="shared" si="99"/>
        <v>0</v>
      </c>
      <c r="BR103" s="22">
        <f t="shared" si="99"/>
        <v>0</v>
      </c>
      <c r="BS103" s="22">
        <f t="shared" si="99"/>
        <v>0</v>
      </c>
      <c r="BT103" s="23">
        <f t="shared" si="63"/>
        <v>0.18867999999999999</v>
      </c>
      <c r="BU103" s="22">
        <f t="shared" si="94"/>
        <v>9434000</v>
      </c>
      <c r="BV103" s="22"/>
      <c r="BW103" s="22"/>
      <c r="BX103" s="22"/>
      <c r="BY103" s="22"/>
      <c r="BZ103" s="22"/>
      <c r="CA103" s="22"/>
      <c r="CB103" s="22"/>
      <c r="CC103" s="22"/>
      <c r="CD103" s="22"/>
      <c r="CE103" s="22"/>
      <c r="CF103" s="22"/>
      <c r="CG103" s="22"/>
      <c r="CH103" s="22"/>
      <c r="CI103" s="22"/>
      <c r="CJ103" s="22">
        <f>+'[2]FEBRERO 2017'!$H$859</f>
        <v>9434000</v>
      </c>
      <c r="CK103" s="22"/>
      <c r="CL103" s="22"/>
      <c r="CM103" s="22"/>
      <c r="CN103" s="22"/>
      <c r="CO103" s="22"/>
      <c r="CP103" s="23">
        <f t="shared" si="53"/>
        <v>0.81132000000000004</v>
      </c>
      <c r="CQ103" s="22">
        <f t="shared" si="95"/>
        <v>40566000</v>
      </c>
      <c r="CR103" s="22">
        <f t="shared" si="98"/>
        <v>0</v>
      </c>
      <c r="CS103" s="22">
        <f t="shared" si="96"/>
        <v>0</v>
      </c>
      <c r="CT103" s="22">
        <f t="shared" si="96"/>
        <v>0</v>
      </c>
      <c r="CU103" s="22">
        <f t="shared" si="96"/>
        <v>0</v>
      </c>
      <c r="CV103" s="22">
        <f t="shared" si="96"/>
        <v>0</v>
      </c>
      <c r="CW103" s="22">
        <f t="shared" si="96"/>
        <v>0</v>
      </c>
      <c r="CX103" s="22">
        <f t="shared" si="96"/>
        <v>0</v>
      </c>
      <c r="CY103" s="22">
        <f t="shared" si="96"/>
        <v>0</v>
      </c>
      <c r="CZ103" s="22">
        <f t="shared" si="96"/>
        <v>0</v>
      </c>
      <c r="DA103" s="22">
        <f t="shared" si="96"/>
        <v>0</v>
      </c>
      <c r="DB103" s="22">
        <f t="shared" si="96"/>
        <v>0</v>
      </c>
      <c r="DC103" s="22">
        <f t="shared" si="96"/>
        <v>0</v>
      </c>
      <c r="DD103" s="22">
        <f t="shared" si="96"/>
        <v>0</v>
      </c>
      <c r="DE103" s="22">
        <f t="shared" si="96"/>
        <v>0</v>
      </c>
      <c r="DF103" s="22">
        <f t="shared" si="96"/>
        <v>40566000</v>
      </c>
      <c r="DG103" s="22">
        <f t="shared" si="96"/>
        <v>0</v>
      </c>
      <c r="DH103" s="22">
        <f t="shared" si="96"/>
        <v>0</v>
      </c>
      <c r="DI103" s="22">
        <f t="shared" si="97"/>
        <v>0</v>
      </c>
      <c r="DJ103" s="22">
        <f t="shared" si="97"/>
        <v>0</v>
      </c>
      <c r="DK103" s="22">
        <f t="shared" si="97"/>
        <v>0</v>
      </c>
      <c r="DM103" s="26">
        <f t="shared" si="80"/>
        <v>50000000</v>
      </c>
      <c r="DN103" s="26">
        <f t="shared" si="81"/>
        <v>50000000</v>
      </c>
      <c r="DO103" s="26">
        <f t="shared" si="82"/>
        <v>50000000</v>
      </c>
    </row>
    <row r="104" spans="1:120" ht="36" customHeight="1" x14ac:dyDescent="0.25">
      <c r="A104" s="171"/>
      <c r="B104" s="77" t="s">
        <v>323</v>
      </c>
      <c r="C104" s="49" t="s">
        <v>324</v>
      </c>
      <c r="D104" s="19" t="s">
        <v>325</v>
      </c>
      <c r="E104" s="79">
        <v>310</v>
      </c>
      <c r="F104" s="21" t="s">
        <v>326</v>
      </c>
      <c r="G104" s="22">
        <f t="shared" si="90"/>
        <v>217000000</v>
      </c>
      <c r="H104" s="22"/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22"/>
      <c r="T104" s="22"/>
      <c r="U104" s="22"/>
      <c r="V104" s="22">
        <v>200000000</v>
      </c>
      <c r="W104" s="22"/>
      <c r="X104" s="22"/>
      <c r="Y104" s="22"/>
      <c r="Z104" s="22"/>
      <c r="AA104" s="22">
        <v>17000000</v>
      </c>
      <c r="AB104" s="23">
        <f t="shared" si="60"/>
        <v>0.50691244239631339</v>
      </c>
      <c r="AC104" s="22">
        <f t="shared" si="91"/>
        <v>110000000</v>
      </c>
      <c r="AD104" s="22"/>
      <c r="AE104" s="22"/>
      <c r="AF104" s="22"/>
      <c r="AG104" s="22"/>
      <c r="AH104" s="22"/>
      <c r="AI104" s="22"/>
      <c r="AJ104" s="22"/>
      <c r="AK104" s="22"/>
      <c r="AL104" s="22"/>
      <c r="AM104" s="22"/>
      <c r="AN104" s="22"/>
      <c r="AO104" s="22"/>
      <c r="AP104" s="22"/>
      <c r="AQ104" s="22"/>
      <c r="AR104" s="22">
        <f>+'[2]FEBRERO 2017'!$X$155</f>
        <v>110000000</v>
      </c>
      <c r="AS104" s="22"/>
      <c r="AT104" s="22"/>
      <c r="AU104" s="22"/>
      <c r="AV104" s="22"/>
      <c r="AW104" s="22"/>
      <c r="AX104" s="23">
        <f t="shared" si="61"/>
        <v>0.49308755760368661</v>
      </c>
      <c r="AY104" s="22">
        <f t="shared" si="92"/>
        <v>107000000</v>
      </c>
      <c r="AZ104" s="22">
        <f t="shared" si="100"/>
        <v>0</v>
      </c>
      <c r="BA104" s="22">
        <f t="shared" si="100"/>
        <v>0</v>
      </c>
      <c r="BB104" s="22">
        <f t="shared" si="100"/>
        <v>0</v>
      </c>
      <c r="BC104" s="22">
        <f t="shared" si="100"/>
        <v>0</v>
      </c>
      <c r="BD104" s="22">
        <f t="shared" si="100"/>
        <v>0</v>
      </c>
      <c r="BE104" s="22">
        <f t="shared" si="100"/>
        <v>0</v>
      </c>
      <c r="BF104" s="22">
        <f t="shared" si="100"/>
        <v>0</v>
      </c>
      <c r="BG104" s="22">
        <f t="shared" si="100"/>
        <v>0</v>
      </c>
      <c r="BH104" s="22">
        <f t="shared" si="100"/>
        <v>0</v>
      </c>
      <c r="BI104" s="22">
        <f t="shared" si="100"/>
        <v>0</v>
      </c>
      <c r="BJ104" s="22">
        <f t="shared" si="100"/>
        <v>0</v>
      </c>
      <c r="BK104" s="22">
        <f t="shared" si="100"/>
        <v>0</v>
      </c>
      <c r="BL104" s="22">
        <f t="shared" si="100"/>
        <v>0</v>
      </c>
      <c r="BM104" s="22">
        <f t="shared" si="100"/>
        <v>0</v>
      </c>
      <c r="BN104" s="22">
        <f t="shared" si="100"/>
        <v>90000000</v>
      </c>
      <c r="BO104" s="22">
        <f t="shared" si="99"/>
        <v>0</v>
      </c>
      <c r="BP104" s="22">
        <f t="shared" si="99"/>
        <v>0</v>
      </c>
      <c r="BQ104" s="22">
        <f t="shared" si="99"/>
        <v>0</v>
      </c>
      <c r="BR104" s="22">
        <f t="shared" si="99"/>
        <v>0</v>
      </c>
      <c r="BS104" s="22">
        <f t="shared" si="99"/>
        <v>17000000</v>
      </c>
      <c r="BT104" s="23">
        <f t="shared" si="63"/>
        <v>0.22572727649769586</v>
      </c>
      <c r="BU104" s="22">
        <f t="shared" si="94"/>
        <v>48982819</v>
      </c>
      <c r="BV104" s="22"/>
      <c r="BW104" s="22"/>
      <c r="BX104" s="22"/>
      <c r="BY104" s="22"/>
      <c r="BZ104" s="22"/>
      <c r="CA104" s="22"/>
      <c r="CB104" s="22"/>
      <c r="CC104" s="22"/>
      <c r="CD104" s="22"/>
      <c r="CE104" s="22"/>
      <c r="CF104" s="22"/>
      <c r="CG104" s="22"/>
      <c r="CH104" s="22"/>
      <c r="CI104" s="22"/>
      <c r="CJ104" s="22">
        <f>+'[2]FEBRERO 2017'!$H$153</f>
        <v>48982819</v>
      </c>
      <c r="CK104" s="22"/>
      <c r="CL104" s="22"/>
      <c r="CM104" s="22"/>
      <c r="CN104" s="22"/>
      <c r="CO104" s="22"/>
      <c r="CP104" s="23">
        <f t="shared" si="53"/>
        <v>0.77427272350230414</v>
      </c>
      <c r="CQ104" s="22">
        <f t="shared" si="95"/>
        <v>168017181</v>
      </c>
      <c r="CR104" s="22">
        <f t="shared" si="98"/>
        <v>0</v>
      </c>
      <c r="CS104" s="22">
        <f t="shared" si="96"/>
        <v>0</v>
      </c>
      <c r="CT104" s="22">
        <f t="shared" si="96"/>
        <v>0</v>
      </c>
      <c r="CU104" s="22">
        <f t="shared" si="96"/>
        <v>0</v>
      </c>
      <c r="CV104" s="22">
        <f t="shared" si="96"/>
        <v>0</v>
      </c>
      <c r="CW104" s="22">
        <f t="shared" si="96"/>
        <v>0</v>
      </c>
      <c r="CX104" s="22">
        <f t="shared" si="96"/>
        <v>0</v>
      </c>
      <c r="CY104" s="22">
        <f t="shared" si="96"/>
        <v>0</v>
      </c>
      <c r="CZ104" s="22">
        <f t="shared" si="96"/>
        <v>0</v>
      </c>
      <c r="DA104" s="22">
        <f t="shared" si="96"/>
        <v>0</v>
      </c>
      <c r="DB104" s="22">
        <f t="shared" si="96"/>
        <v>0</v>
      </c>
      <c r="DC104" s="22">
        <f t="shared" si="96"/>
        <v>0</v>
      </c>
      <c r="DD104" s="22">
        <f t="shared" si="96"/>
        <v>0</v>
      </c>
      <c r="DE104" s="22">
        <f t="shared" si="96"/>
        <v>0</v>
      </c>
      <c r="DF104" s="22">
        <f t="shared" si="96"/>
        <v>151017181</v>
      </c>
      <c r="DG104" s="22">
        <f t="shared" si="96"/>
        <v>0</v>
      </c>
      <c r="DH104" s="22">
        <f t="shared" ref="DH104" si="101">X104-CL104</f>
        <v>0</v>
      </c>
      <c r="DI104" s="22">
        <f t="shared" si="97"/>
        <v>0</v>
      </c>
      <c r="DJ104" s="22">
        <f t="shared" si="97"/>
        <v>0</v>
      </c>
      <c r="DK104" s="22">
        <f t="shared" si="97"/>
        <v>17000000</v>
      </c>
      <c r="DM104" s="26">
        <f t="shared" si="80"/>
        <v>217000000</v>
      </c>
      <c r="DN104" s="26">
        <f t="shared" si="81"/>
        <v>217000000</v>
      </c>
      <c r="DO104" s="26">
        <f t="shared" si="82"/>
        <v>217000000</v>
      </c>
    </row>
    <row r="105" spans="1:120" s="43" customFormat="1" ht="18.75" customHeight="1" thickBot="1" x14ac:dyDescent="0.3">
      <c r="A105" s="83"/>
      <c r="B105" s="175" t="s">
        <v>327</v>
      </c>
      <c r="C105" s="176"/>
      <c r="D105" s="177"/>
      <c r="E105" s="84"/>
      <c r="F105" s="85"/>
      <c r="G105" s="59">
        <f t="shared" ref="G105:AA105" si="102">SUM(G89:G104)</f>
        <v>6214888697</v>
      </c>
      <c r="H105" s="59">
        <f t="shared" si="102"/>
        <v>0</v>
      </c>
      <c r="I105" s="59">
        <f t="shared" si="102"/>
        <v>392954283</v>
      </c>
      <c r="J105" s="59">
        <f t="shared" si="102"/>
        <v>1150000000</v>
      </c>
      <c r="K105" s="59">
        <f t="shared" si="102"/>
        <v>1481402260</v>
      </c>
      <c r="L105" s="59">
        <f t="shared" si="102"/>
        <v>80883013</v>
      </c>
      <c r="M105" s="59">
        <f t="shared" si="102"/>
        <v>210796645</v>
      </c>
      <c r="N105" s="59">
        <f t="shared" si="102"/>
        <v>12004716</v>
      </c>
      <c r="O105" s="59">
        <f t="shared" si="102"/>
        <v>6840985</v>
      </c>
      <c r="P105" s="59">
        <f t="shared" si="102"/>
        <v>30665828</v>
      </c>
      <c r="Q105" s="59">
        <f t="shared" si="102"/>
        <v>1940856</v>
      </c>
      <c r="R105" s="59">
        <f t="shared" si="102"/>
        <v>135153822</v>
      </c>
      <c r="S105" s="59">
        <f t="shared" si="102"/>
        <v>0</v>
      </c>
      <c r="T105" s="59">
        <f t="shared" si="102"/>
        <v>300000000</v>
      </c>
      <c r="U105" s="59">
        <f t="shared" si="102"/>
        <v>0</v>
      </c>
      <c r="V105" s="59">
        <f t="shared" si="102"/>
        <v>503000000</v>
      </c>
      <c r="W105" s="59">
        <f t="shared" si="102"/>
        <v>0</v>
      </c>
      <c r="X105" s="59">
        <f t="shared" si="102"/>
        <v>0</v>
      </c>
      <c r="Y105" s="59">
        <f t="shared" si="102"/>
        <v>667371659</v>
      </c>
      <c r="Z105" s="59">
        <f t="shared" si="102"/>
        <v>33084973</v>
      </c>
      <c r="AA105" s="59">
        <f t="shared" si="102"/>
        <v>1208789657</v>
      </c>
      <c r="AB105" s="40">
        <f t="shared" si="60"/>
        <v>0.22802341266128712</v>
      </c>
      <c r="AC105" s="59">
        <f t="shared" ref="AC105:AW105" si="103">SUM(AC89:AC104)</f>
        <v>1417140130</v>
      </c>
      <c r="AD105" s="59">
        <f t="shared" si="103"/>
        <v>0</v>
      </c>
      <c r="AE105" s="59">
        <f t="shared" si="103"/>
        <v>224964534</v>
      </c>
      <c r="AF105" s="59">
        <f t="shared" si="103"/>
        <v>91492631</v>
      </c>
      <c r="AG105" s="59">
        <f t="shared" si="103"/>
        <v>562248216</v>
      </c>
      <c r="AH105" s="59">
        <f t="shared" si="103"/>
        <v>0</v>
      </c>
      <c r="AI105" s="59">
        <f t="shared" si="103"/>
        <v>0</v>
      </c>
      <c r="AJ105" s="59">
        <f t="shared" si="103"/>
        <v>0</v>
      </c>
      <c r="AK105" s="59">
        <f t="shared" si="103"/>
        <v>0</v>
      </c>
      <c r="AL105" s="59">
        <f t="shared" si="103"/>
        <v>0</v>
      </c>
      <c r="AM105" s="59">
        <f t="shared" si="103"/>
        <v>0</v>
      </c>
      <c r="AN105" s="59">
        <f t="shared" si="103"/>
        <v>0</v>
      </c>
      <c r="AO105" s="59">
        <f t="shared" si="103"/>
        <v>0</v>
      </c>
      <c r="AP105" s="59">
        <f t="shared" si="103"/>
        <v>9455530</v>
      </c>
      <c r="AQ105" s="59">
        <f t="shared" si="103"/>
        <v>0</v>
      </c>
      <c r="AR105" s="59">
        <f t="shared" si="103"/>
        <v>311334875</v>
      </c>
      <c r="AS105" s="59">
        <f t="shared" si="103"/>
        <v>0</v>
      </c>
      <c r="AT105" s="59">
        <f t="shared" si="103"/>
        <v>0</v>
      </c>
      <c r="AU105" s="59">
        <f t="shared" si="103"/>
        <v>175879371</v>
      </c>
      <c r="AV105" s="59">
        <f t="shared" si="103"/>
        <v>33084973</v>
      </c>
      <c r="AW105" s="59">
        <f t="shared" si="103"/>
        <v>8680000</v>
      </c>
      <c r="AX105" s="40">
        <f t="shared" si="61"/>
        <v>0.77197658733871288</v>
      </c>
      <c r="AY105" s="59">
        <f t="shared" ref="AY105:BS105" si="104">SUM(AY89:AY104)</f>
        <v>4797748567</v>
      </c>
      <c r="AZ105" s="59">
        <f t="shared" si="104"/>
        <v>0</v>
      </c>
      <c r="BA105" s="59">
        <f t="shared" si="104"/>
        <v>167989749</v>
      </c>
      <c r="BB105" s="59">
        <f t="shared" si="104"/>
        <v>1058507369</v>
      </c>
      <c r="BC105" s="59">
        <f t="shared" si="104"/>
        <v>919154044</v>
      </c>
      <c r="BD105" s="59">
        <f t="shared" si="104"/>
        <v>80883013</v>
      </c>
      <c r="BE105" s="59">
        <f t="shared" si="104"/>
        <v>210796645</v>
      </c>
      <c r="BF105" s="59">
        <f t="shared" si="104"/>
        <v>12004716</v>
      </c>
      <c r="BG105" s="59">
        <f t="shared" si="104"/>
        <v>6840985</v>
      </c>
      <c r="BH105" s="59">
        <f t="shared" si="104"/>
        <v>30665828</v>
      </c>
      <c r="BI105" s="59">
        <f t="shared" si="104"/>
        <v>1940856</v>
      </c>
      <c r="BJ105" s="59">
        <f t="shared" si="104"/>
        <v>135153822</v>
      </c>
      <c r="BK105" s="59">
        <f t="shared" si="104"/>
        <v>0</v>
      </c>
      <c r="BL105" s="59">
        <f t="shared" si="104"/>
        <v>290544470</v>
      </c>
      <c r="BM105" s="59">
        <f t="shared" si="104"/>
        <v>0</v>
      </c>
      <c r="BN105" s="59">
        <f t="shared" si="104"/>
        <v>191665125</v>
      </c>
      <c r="BO105" s="59">
        <f t="shared" si="104"/>
        <v>0</v>
      </c>
      <c r="BP105" s="59">
        <f t="shared" si="104"/>
        <v>0</v>
      </c>
      <c r="BQ105" s="59">
        <f t="shared" si="104"/>
        <v>491492288</v>
      </c>
      <c r="BR105" s="59">
        <f t="shared" si="104"/>
        <v>0</v>
      </c>
      <c r="BS105" s="59">
        <f t="shared" si="104"/>
        <v>1200109657</v>
      </c>
      <c r="BT105" s="40">
        <f t="shared" si="63"/>
        <v>0.11702010453559053</v>
      </c>
      <c r="BU105" s="59">
        <f t="shared" ref="BU105:CK105" si="105">SUM(BU89:BU104)</f>
        <v>727266925</v>
      </c>
      <c r="BV105" s="59">
        <f t="shared" si="105"/>
        <v>0</v>
      </c>
      <c r="BW105" s="59">
        <f t="shared" si="105"/>
        <v>223516903</v>
      </c>
      <c r="BX105" s="59">
        <f t="shared" si="105"/>
        <v>91491810</v>
      </c>
      <c r="BY105" s="59">
        <f t="shared" si="105"/>
        <v>0</v>
      </c>
      <c r="BZ105" s="59">
        <f t="shared" si="105"/>
        <v>0</v>
      </c>
      <c r="CA105" s="59">
        <f t="shared" si="105"/>
        <v>0</v>
      </c>
      <c r="CB105" s="59">
        <f t="shared" si="105"/>
        <v>0</v>
      </c>
      <c r="CC105" s="59">
        <f t="shared" si="105"/>
        <v>0</v>
      </c>
      <c r="CD105" s="59">
        <f t="shared" si="105"/>
        <v>0</v>
      </c>
      <c r="CE105" s="59">
        <f t="shared" si="105"/>
        <v>0</v>
      </c>
      <c r="CF105" s="59">
        <f t="shared" si="105"/>
        <v>0</v>
      </c>
      <c r="CG105" s="59">
        <f t="shared" si="105"/>
        <v>0</v>
      </c>
      <c r="CH105" s="59">
        <f t="shared" si="105"/>
        <v>0</v>
      </c>
      <c r="CI105" s="59">
        <f t="shared" si="105"/>
        <v>0</v>
      </c>
      <c r="CJ105" s="59">
        <f t="shared" si="105"/>
        <v>195579292</v>
      </c>
      <c r="CK105" s="59">
        <f t="shared" si="105"/>
        <v>0</v>
      </c>
      <c r="CL105" s="59"/>
      <c r="CM105" s="59">
        <f>SUM(CM89:CM104)</f>
        <v>175165320</v>
      </c>
      <c r="CN105" s="59">
        <f>SUM(CN89:CN104)</f>
        <v>32833600</v>
      </c>
      <c r="CO105" s="59">
        <f>SUM(CO89:CO104)</f>
        <v>8680000</v>
      </c>
      <c r="CP105" s="40">
        <f t="shared" si="53"/>
        <v>0.88297989546440947</v>
      </c>
      <c r="CQ105" s="59">
        <f t="shared" ref="CQ105:DK105" si="106">SUM(CQ89:CQ104)</f>
        <v>5487621772</v>
      </c>
      <c r="CR105" s="59">
        <f t="shared" si="106"/>
        <v>0</v>
      </c>
      <c r="CS105" s="59">
        <f t="shared" si="106"/>
        <v>169437380</v>
      </c>
      <c r="CT105" s="59">
        <f t="shared" si="106"/>
        <v>1058508190</v>
      </c>
      <c r="CU105" s="59">
        <f t="shared" si="106"/>
        <v>1481402260</v>
      </c>
      <c r="CV105" s="59">
        <f t="shared" si="106"/>
        <v>80883013</v>
      </c>
      <c r="CW105" s="59">
        <f t="shared" si="106"/>
        <v>210796645</v>
      </c>
      <c r="CX105" s="59">
        <f t="shared" si="106"/>
        <v>12004716</v>
      </c>
      <c r="CY105" s="59">
        <f t="shared" si="106"/>
        <v>6840985</v>
      </c>
      <c r="CZ105" s="59">
        <f t="shared" si="106"/>
        <v>30665828</v>
      </c>
      <c r="DA105" s="59">
        <f t="shared" si="106"/>
        <v>1940856</v>
      </c>
      <c r="DB105" s="59">
        <f t="shared" si="106"/>
        <v>135153822</v>
      </c>
      <c r="DC105" s="59">
        <f t="shared" si="106"/>
        <v>0</v>
      </c>
      <c r="DD105" s="59">
        <f t="shared" si="106"/>
        <v>300000000</v>
      </c>
      <c r="DE105" s="59">
        <f t="shared" si="106"/>
        <v>0</v>
      </c>
      <c r="DF105" s="59">
        <f t="shared" si="106"/>
        <v>307420708</v>
      </c>
      <c r="DG105" s="59">
        <f t="shared" si="106"/>
        <v>0</v>
      </c>
      <c r="DH105" s="59">
        <f t="shared" si="106"/>
        <v>0</v>
      </c>
      <c r="DI105" s="59">
        <f t="shared" si="106"/>
        <v>492206339</v>
      </c>
      <c r="DJ105" s="59">
        <f t="shared" si="106"/>
        <v>251373</v>
      </c>
      <c r="DK105" s="59">
        <f t="shared" si="106"/>
        <v>1200109657</v>
      </c>
      <c r="DM105" s="26">
        <f t="shared" si="80"/>
        <v>6214888697</v>
      </c>
      <c r="DN105" s="26">
        <f t="shared" si="81"/>
        <v>6214888697</v>
      </c>
      <c r="DO105" s="26">
        <f t="shared" si="82"/>
        <v>6214888697</v>
      </c>
      <c r="DP105" s="86"/>
    </row>
    <row r="106" spans="1:120" ht="5.25" customHeight="1" thickTop="1" x14ac:dyDescent="0.25">
      <c r="C106" s="87"/>
      <c r="D106" s="87"/>
      <c r="E106" s="87"/>
      <c r="F106" s="87"/>
      <c r="G106" s="88"/>
      <c r="H106" s="88"/>
      <c r="I106" s="89"/>
      <c r="J106" s="88"/>
      <c r="K106" s="88"/>
      <c r="L106" s="90"/>
      <c r="M106" s="90"/>
      <c r="N106" s="90"/>
      <c r="O106" s="90"/>
      <c r="P106" s="90"/>
      <c r="Q106" s="90"/>
      <c r="R106" s="90"/>
      <c r="S106" s="90"/>
      <c r="T106" s="90"/>
      <c r="U106" s="90"/>
      <c r="V106" s="90"/>
      <c r="W106" s="90"/>
      <c r="X106" s="90"/>
      <c r="Y106" s="90"/>
      <c r="Z106" s="90"/>
      <c r="AA106" s="90"/>
      <c r="AB106" s="91"/>
      <c r="AC106" s="47"/>
      <c r="AD106" s="47"/>
      <c r="AE106" s="47"/>
      <c r="AF106" s="47"/>
      <c r="AG106" s="47"/>
      <c r="AH106" s="47"/>
      <c r="AI106" s="47"/>
      <c r="AJ106" s="47"/>
      <c r="AK106" s="47"/>
      <c r="AL106" s="47"/>
      <c r="AM106" s="47"/>
      <c r="AN106" s="47"/>
      <c r="AO106" s="47"/>
      <c r="AP106" s="47"/>
      <c r="AQ106" s="47"/>
      <c r="AR106" s="47"/>
      <c r="AS106" s="47"/>
      <c r="AT106" s="47"/>
      <c r="AU106" s="47"/>
      <c r="AV106" s="47"/>
      <c r="AW106" s="47"/>
      <c r="AX106" s="91"/>
      <c r="AY106" s="47"/>
      <c r="AZ106" s="47"/>
      <c r="BA106" s="47"/>
      <c r="BB106" s="47"/>
      <c r="BC106" s="47"/>
      <c r="BD106" s="47"/>
      <c r="BE106" s="47"/>
      <c r="BF106" s="47"/>
      <c r="BG106" s="47"/>
      <c r="BH106" s="47"/>
      <c r="BI106" s="47"/>
      <c r="BJ106" s="47"/>
      <c r="BK106" s="47"/>
      <c r="BL106" s="47"/>
      <c r="BM106" s="47"/>
      <c r="BN106" s="47"/>
      <c r="BO106" s="47"/>
      <c r="BP106" s="47"/>
      <c r="BQ106" s="47"/>
      <c r="BR106" s="47"/>
      <c r="BS106" s="47"/>
      <c r="BT106" s="91"/>
      <c r="BU106" s="92"/>
      <c r="BV106" s="47"/>
      <c r="BW106" s="47"/>
      <c r="BX106" s="47"/>
      <c r="BY106" s="47"/>
      <c r="BZ106" s="47"/>
      <c r="CA106" s="47"/>
      <c r="CB106" s="47"/>
      <c r="CC106" s="47"/>
      <c r="CD106" s="47"/>
      <c r="CE106" s="47"/>
      <c r="CF106" s="47"/>
      <c r="CG106" s="47"/>
      <c r="CH106" s="47"/>
      <c r="CI106" s="47"/>
      <c r="CJ106" s="47"/>
      <c r="CK106" s="47"/>
      <c r="CL106" s="47"/>
      <c r="CM106" s="47"/>
      <c r="CN106" s="47"/>
      <c r="CO106" s="47"/>
      <c r="CP106" s="91"/>
      <c r="CQ106" s="47"/>
      <c r="CR106" s="47"/>
      <c r="CS106" s="47"/>
      <c r="CT106" s="47"/>
      <c r="CU106" s="47"/>
      <c r="CV106" s="47"/>
      <c r="CW106" s="47"/>
      <c r="CX106" s="47"/>
      <c r="CY106" s="47"/>
      <c r="CZ106" s="47"/>
      <c r="DA106" s="47"/>
      <c r="DB106" s="47"/>
      <c r="DC106" s="47"/>
      <c r="DD106" s="47"/>
      <c r="DE106" s="47"/>
      <c r="DF106" s="47"/>
      <c r="DG106" s="47"/>
      <c r="DH106" s="47"/>
      <c r="DI106" s="47"/>
      <c r="DJ106" s="47"/>
      <c r="DK106" s="47"/>
      <c r="DM106" s="26"/>
      <c r="DN106" s="26"/>
      <c r="DO106" s="26"/>
    </row>
    <row r="107" spans="1:120" ht="19.5" customHeight="1" x14ac:dyDescent="0.25">
      <c r="C107" s="178" t="s">
        <v>328</v>
      </c>
      <c r="D107" s="179"/>
      <c r="E107" s="180"/>
      <c r="F107" s="93"/>
      <c r="G107" s="47">
        <f t="shared" ref="G107:AA107" si="107">G22+G52+G73+G88+G105</f>
        <v>19717367331</v>
      </c>
      <c r="H107" s="47">
        <f t="shared" si="107"/>
        <v>277739909</v>
      </c>
      <c r="I107" s="47">
        <f t="shared" si="107"/>
        <v>2798954283</v>
      </c>
      <c r="J107" s="47">
        <f t="shared" si="107"/>
        <v>4000000000</v>
      </c>
      <c r="K107" s="47">
        <f t="shared" si="107"/>
        <v>2000547872</v>
      </c>
      <c r="L107" s="47">
        <f t="shared" si="107"/>
        <v>80883013</v>
      </c>
      <c r="M107" s="47">
        <f t="shared" si="107"/>
        <v>210796645</v>
      </c>
      <c r="N107" s="47">
        <f t="shared" si="107"/>
        <v>12004716</v>
      </c>
      <c r="O107" s="47">
        <f t="shared" si="107"/>
        <v>6840985</v>
      </c>
      <c r="P107" s="47">
        <f t="shared" si="107"/>
        <v>30665828</v>
      </c>
      <c r="Q107" s="47">
        <f t="shared" si="107"/>
        <v>1940856</v>
      </c>
      <c r="R107" s="47">
        <f t="shared" si="107"/>
        <v>135153822</v>
      </c>
      <c r="S107" s="47">
        <f t="shared" si="107"/>
        <v>4175989854</v>
      </c>
      <c r="T107" s="47">
        <f t="shared" si="107"/>
        <v>530450000</v>
      </c>
      <c r="U107" s="47">
        <f t="shared" si="107"/>
        <v>278034610</v>
      </c>
      <c r="V107" s="47">
        <f t="shared" si="107"/>
        <v>921360731</v>
      </c>
      <c r="W107" s="47">
        <f t="shared" si="107"/>
        <v>1570638184</v>
      </c>
      <c r="X107" s="47">
        <f t="shared" si="107"/>
        <v>15907499</v>
      </c>
      <c r="Y107" s="47">
        <f t="shared" si="107"/>
        <v>667371659</v>
      </c>
      <c r="Z107" s="47">
        <f t="shared" si="107"/>
        <v>33084973</v>
      </c>
      <c r="AA107" s="47">
        <f t="shared" si="107"/>
        <v>1969001892</v>
      </c>
      <c r="AB107" s="94">
        <f>+AC107/G107</f>
        <v>0.38011846055210058</v>
      </c>
      <c r="AC107" s="47">
        <f>AC22+AC52+AC73+AC88+AC105</f>
        <v>7494935316</v>
      </c>
      <c r="AD107" s="47">
        <f t="shared" ref="AD107:AW107" si="108">AD22+AD52+AD73+AD88+AD105</f>
        <v>265880851</v>
      </c>
      <c r="AE107" s="46">
        <f t="shared" si="108"/>
        <v>2016602851</v>
      </c>
      <c r="AF107" s="46">
        <f t="shared" si="108"/>
        <v>678567510</v>
      </c>
      <c r="AG107" s="46">
        <f t="shared" si="108"/>
        <v>566619296</v>
      </c>
      <c r="AH107" s="47">
        <f t="shared" si="108"/>
        <v>0</v>
      </c>
      <c r="AI107" s="47">
        <f t="shared" si="108"/>
        <v>0</v>
      </c>
      <c r="AJ107" s="47">
        <f t="shared" si="108"/>
        <v>0</v>
      </c>
      <c r="AK107" s="47">
        <f t="shared" si="108"/>
        <v>0</v>
      </c>
      <c r="AL107" s="47">
        <f t="shared" si="108"/>
        <v>0</v>
      </c>
      <c r="AM107" s="47">
        <f t="shared" si="108"/>
        <v>0</v>
      </c>
      <c r="AN107" s="47">
        <f t="shared" si="108"/>
        <v>0</v>
      </c>
      <c r="AO107" s="47">
        <f t="shared" si="108"/>
        <v>1382018916</v>
      </c>
      <c r="AP107" s="47">
        <f t="shared" si="108"/>
        <v>9455530</v>
      </c>
      <c r="AQ107" s="47">
        <f t="shared" si="108"/>
        <v>0</v>
      </c>
      <c r="AR107" s="47">
        <f t="shared" si="108"/>
        <v>423388877</v>
      </c>
      <c r="AS107" s="47">
        <f t="shared" si="108"/>
        <v>1560664423</v>
      </c>
      <c r="AT107" s="47">
        <f t="shared" si="108"/>
        <v>0</v>
      </c>
      <c r="AU107" s="47">
        <f t="shared" si="108"/>
        <v>175879371</v>
      </c>
      <c r="AV107" s="47">
        <f t="shared" si="108"/>
        <v>33084973</v>
      </c>
      <c r="AW107" s="47">
        <f t="shared" si="108"/>
        <v>382772718</v>
      </c>
      <c r="AX107" s="95">
        <f>1-AB107</f>
        <v>0.61988153944789937</v>
      </c>
      <c r="AY107" s="47">
        <f t="shared" ref="AY107:BS107" si="109">AY22+AY52+AY73+AY88+AY105</f>
        <v>12222432015</v>
      </c>
      <c r="AZ107" s="47">
        <f t="shared" si="109"/>
        <v>11859058</v>
      </c>
      <c r="BA107" s="46">
        <f t="shared" si="109"/>
        <v>782351432</v>
      </c>
      <c r="BB107" s="46">
        <f t="shared" si="109"/>
        <v>3321432490</v>
      </c>
      <c r="BC107" s="46">
        <f t="shared" si="109"/>
        <v>1433928576</v>
      </c>
      <c r="BD107" s="47">
        <f t="shared" si="109"/>
        <v>80883013</v>
      </c>
      <c r="BE107" s="47">
        <f t="shared" si="109"/>
        <v>210796645</v>
      </c>
      <c r="BF107" s="47">
        <f>BF22+BF52+BF73+BF88+BF105</f>
        <v>12004716</v>
      </c>
      <c r="BG107" s="47">
        <f>BG22+BG52+BG73+BG88+BG105</f>
        <v>6840985</v>
      </c>
      <c r="BH107" s="47">
        <f>BH22+BH52+BH73+BH88+BH105</f>
        <v>30665828</v>
      </c>
      <c r="BI107" s="47">
        <f t="shared" si="109"/>
        <v>1940856</v>
      </c>
      <c r="BJ107" s="47">
        <f t="shared" si="109"/>
        <v>135153822</v>
      </c>
      <c r="BK107" s="47">
        <f t="shared" si="109"/>
        <v>2793970938</v>
      </c>
      <c r="BL107" s="47">
        <f t="shared" si="109"/>
        <v>520994470</v>
      </c>
      <c r="BM107" s="47">
        <f t="shared" si="109"/>
        <v>278034610</v>
      </c>
      <c r="BN107" s="47">
        <f t="shared" si="109"/>
        <v>497971854</v>
      </c>
      <c r="BO107" s="47">
        <f t="shared" si="109"/>
        <v>9973761</v>
      </c>
      <c r="BP107" s="47">
        <f t="shared" si="109"/>
        <v>15907499</v>
      </c>
      <c r="BQ107" s="47">
        <f t="shared" si="109"/>
        <v>491492288</v>
      </c>
      <c r="BR107" s="47">
        <f t="shared" si="109"/>
        <v>0</v>
      </c>
      <c r="BS107" s="47">
        <f t="shared" si="109"/>
        <v>1586229174</v>
      </c>
      <c r="BT107" s="95">
        <f>+BU107/G107</f>
        <v>0.21560491969514853</v>
      </c>
      <c r="BU107" s="47">
        <f t="shared" ref="BU107:CO107" si="110">BU22+BU52+BU73+BU88+BU105</f>
        <v>4251161400</v>
      </c>
      <c r="BV107" s="47">
        <f t="shared" si="110"/>
        <v>52867236</v>
      </c>
      <c r="BW107" s="47">
        <f t="shared" si="110"/>
        <v>1153639673</v>
      </c>
      <c r="BX107" s="47">
        <f t="shared" si="110"/>
        <v>282399800</v>
      </c>
      <c r="BY107" s="47">
        <f t="shared" si="110"/>
        <v>4371080</v>
      </c>
      <c r="BZ107" s="47">
        <f t="shared" si="110"/>
        <v>0</v>
      </c>
      <c r="CA107" s="47">
        <f t="shared" si="110"/>
        <v>0</v>
      </c>
      <c r="CB107" s="47">
        <f t="shared" si="110"/>
        <v>0</v>
      </c>
      <c r="CC107" s="47">
        <f t="shared" si="110"/>
        <v>0</v>
      </c>
      <c r="CD107" s="47">
        <f t="shared" si="110"/>
        <v>0</v>
      </c>
      <c r="CE107" s="47">
        <f t="shared" si="110"/>
        <v>0</v>
      </c>
      <c r="CF107" s="47">
        <f t="shared" si="110"/>
        <v>0</v>
      </c>
      <c r="CG107" s="47">
        <f t="shared" si="110"/>
        <v>603197209</v>
      </c>
      <c r="CH107" s="47">
        <f t="shared" si="110"/>
        <v>0</v>
      </c>
      <c r="CI107" s="47">
        <f t="shared" si="110"/>
        <v>0</v>
      </c>
      <c r="CJ107" s="47">
        <f t="shared" si="110"/>
        <v>255999452</v>
      </c>
      <c r="CK107" s="47">
        <f t="shared" si="110"/>
        <v>1427838186</v>
      </c>
      <c r="CL107" s="47">
        <f t="shared" si="110"/>
        <v>0</v>
      </c>
      <c r="CM107" s="47">
        <f t="shared" si="110"/>
        <v>175165320</v>
      </c>
      <c r="CN107" s="47">
        <f t="shared" si="110"/>
        <v>32833600</v>
      </c>
      <c r="CO107" s="47">
        <f t="shared" si="110"/>
        <v>262849844</v>
      </c>
      <c r="CP107" s="23">
        <f>1-BT107</f>
        <v>0.7843950803048515</v>
      </c>
      <c r="CQ107" s="47">
        <f t="shared" ref="CQ107:DK107" si="111">CQ22+CQ52+CQ73+CQ88+CQ105</f>
        <v>15466205931</v>
      </c>
      <c r="CR107" s="47">
        <f t="shared" si="111"/>
        <v>224872673</v>
      </c>
      <c r="CS107" s="47">
        <f t="shared" si="111"/>
        <v>1645314610</v>
      </c>
      <c r="CT107" s="47">
        <f t="shared" si="111"/>
        <v>3717600200</v>
      </c>
      <c r="CU107" s="47">
        <f t="shared" si="111"/>
        <v>1996176792</v>
      </c>
      <c r="CV107" s="47">
        <f t="shared" si="111"/>
        <v>80883013</v>
      </c>
      <c r="CW107" s="47">
        <f>CW22+CW52+CW73+CW88+CW105</f>
        <v>210796645</v>
      </c>
      <c r="CX107" s="47">
        <f>CX22+CX52+CX73+CX88+CX105</f>
        <v>12004716</v>
      </c>
      <c r="CY107" s="47">
        <f>CY22+CY52+CY73+CY88+CY105</f>
        <v>6840985</v>
      </c>
      <c r="CZ107" s="47">
        <f t="shared" si="111"/>
        <v>30665828</v>
      </c>
      <c r="DA107" s="47">
        <f t="shared" si="111"/>
        <v>1940856</v>
      </c>
      <c r="DB107" s="47">
        <f t="shared" si="111"/>
        <v>135153822</v>
      </c>
      <c r="DC107" s="47">
        <f t="shared" si="111"/>
        <v>3572792645</v>
      </c>
      <c r="DD107" s="47">
        <f>DD22+DD52+DD73+DD88+DD105</f>
        <v>530450000</v>
      </c>
      <c r="DE107" s="47">
        <f t="shared" si="111"/>
        <v>278034610</v>
      </c>
      <c r="DF107" s="47">
        <f t="shared" si="111"/>
        <v>665361279</v>
      </c>
      <c r="DG107" s="47">
        <f t="shared" si="111"/>
        <v>142799998</v>
      </c>
      <c r="DH107" s="47">
        <f t="shared" si="111"/>
        <v>15907499</v>
      </c>
      <c r="DI107" s="47">
        <f t="shared" si="111"/>
        <v>492206339</v>
      </c>
      <c r="DJ107" s="47">
        <f t="shared" si="111"/>
        <v>251373</v>
      </c>
      <c r="DK107" s="47">
        <f t="shared" si="111"/>
        <v>1706152048</v>
      </c>
      <c r="DM107" s="26">
        <f>+G107</f>
        <v>19717367331</v>
      </c>
      <c r="DN107" s="26">
        <f>+AC107+AY107</f>
        <v>19717367331</v>
      </c>
      <c r="DO107" s="26">
        <f>+BU107+CQ107</f>
        <v>19717367331</v>
      </c>
    </row>
    <row r="108" spans="1:120" ht="5.25" customHeight="1" x14ac:dyDescent="0.25">
      <c r="C108" s="96"/>
      <c r="D108" s="96"/>
      <c r="E108" s="97"/>
      <c r="F108" s="97"/>
      <c r="G108" s="98"/>
      <c r="H108" s="98"/>
      <c r="I108" s="99"/>
      <c r="J108" s="98"/>
      <c r="K108" s="98"/>
      <c r="L108" s="100"/>
      <c r="M108" s="100"/>
      <c r="N108" s="100"/>
      <c r="O108" s="100"/>
      <c r="P108" s="100"/>
      <c r="Q108" s="100"/>
      <c r="R108" s="100"/>
      <c r="S108" s="100"/>
      <c r="T108" s="100"/>
      <c r="U108" s="100"/>
      <c r="V108" s="100"/>
      <c r="W108" s="100"/>
      <c r="X108" s="100"/>
      <c r="Y108" s="100"/>
      <c r="Z108" s="100"/>
      <c r="AA108" s="100"/>
      <c r="AB108" s="101"/>
      <c r="AC108" s="102"/>
      <c r="AD108" s="102"/>
      <c r="AE108" s="102"/>
      <c r="AF108" s="102"/>
      <c r="AG108" s="102"/>
      <c r="AH108" s="102"/>
      <c r="AI108" s="100"/>
      <c r="AJ108" s="100"/>
      <c r="AK108" s="100"/>
      <c r="AL108" s="100"/>
      <c r="AM108" s="100"/>
      <c r="AN108" s="100"/>
      <c r="AO108" s="100"/>
      <c r="AP108" s="100"/>
      <c r="AQ108" s="100"/>
      <c r="AR108" s="100"/>
      <c r="AS108" s="100"/>
      <c r="AT108" s="100"/>
      <c r="AU108" s="100"/>
      <c r="AV108" s="100"/>
      <c r="AW108" s="100"/>
      <c r="AX108" s="101"/>
      <c r="AY108" s="102"/>
      <c r="AZ108" s="102"/>
      <c r="BA108" s="102"/>
      <c r="BB108" s="102"/>
      <c r="BC108" s="102"/>
      <c r="BD108" s="103"/>
      <c r="BE108" s="103"/>
      <c r="BF108" s="103"/>
      <c r="BG108" s="103"/>
      <c r="BH108" s="103"/>
      <c r="BI108" s="103"/>
      <c r="BJ108" s="103"/>
      <c r="BK108" s="103"/>
      <c r="BL108" s="103"/>
      <c r="BM108" s="103"/>
      <c r="BN108" s="103"/>
      <c r="BO108" s="103"/>
      <c r="BP108" s="103"/>
      <c r="BQ108" s="103"/>
      <c r="BR108" s="103"/>
      <c r="BS108" s="103"/>
      <c r="BT108" s="101"/>
      <c r="BU108" s="104"/>
      <c r="BV108" s="105"/>
      <c r="BW108" s="105"/>
      <c r="BX108" s="105"/>
      <c r="BY108" s="105"/>
      <c r="BZ108" s="100"/>
      <c r="CA108" s="100"/>
      <c r="CB108" s="100"/>
      <c r="CC108" s="100"/>
      <c r="CD108" s="100"/>
      <c r="CE108" s="100"/>
      <c r="CF108" s="100"/>
      <c r="CG108" s="100"/>
      <c r="CH108" s="100"/>
      <c r="CI108" s="100"/>
      <c r="CJ108" s="100"/>
      <c r="CK108" s="100"/>
      <c r="CL108" s="100"/>
      <c r="CM108" s="100"/>
      <c r="CN108" s="100"/>
      <c r="CO108" s="100"/>
      <c r="CP108" s="23"/>
      <c r="CQ108" s="106"/>
      <c r="CR108" s="102"/>
      <c r="CS108" s="102"/>
      <c r="CT108" s="102"/>
      <c r="CU108" s="102"/>
      <c r="CV108" s="103"/>
      <c r="CW108" s="103"/>
      <c r="CX108" s="103"/>
      <c r="CY108" s="103"/>
      <c r="CZ108" s="103"/>
      <c r="DA108" s="103"/>
      <c r="DB108" s="103"/>
      <c r="DC108" s="103"/>
      <c r="DD108" s="103"/>
      <c r="DE108" s="103"/>
      <c r="DF108" s="103"/>
      <c r="DG108" s="103"/>
      <c r="DH108" s="103"/>
      <c r="DI108" s="103"/>
      <c r="DJ108" s="103"/>
      <c r="DK108" s="103"/>
      <c r="DM108" s="26"/>
      <c r="DN108" s="26"/>
      <c r="DO108" s="26"/>
    </row>
    <row r="109" spans="1:120" ht="16.5" customHeight="1" x14ac:dyDescent="0.25">
      <c r="C109" s="107"/>
      <c r="D109" s="108" t="s">
        <v>329</v>
      </c>
      <c r="E109" s="101">
        <v>111</v>
      </c>
      <c r="F109" s="109"/>
      <c r="G109" s="110">
        <f>SUMIF($E$4:$E$104,"111",$G$4:$G$104)</f>
        <v>2075119028</v>
      </c>
      <c r="H109" s="111">
        <f>SUMIF($E$4:$E$105,"111",$H$4:$H$105)</f>
        <v>0</v>
      </c>
      <c r="I109" s="111">
        <f>SUMIF($E$4:$E$105,"111",$I$4:$I$105)</f>
        <v>0</v>
      </c>
      <c r="J109" s="110">
        <f>SUMIF($E$4:$E$104,"111",$J$4:$J$104)</f>
        <v>100000000</v>
      </c>
      <c r="K109" s="110">
        <f>SUMIF($E$4:$E$104,"111",$K$4:$K$104)</f>
        <v>665649946</v>
      </c>
      <c r="L109" s="109">
        <f>SUMIF($E$4:$E$105,"111",$L$4:$L$105)</f>
        <v>0</v>
      </c>
      <c r="M109" s="109">
        <f>SUMIF($E$4:$E$104,"111",$M$4:$M$104)</f>
        <v>0</v>
      </c>
      <c r="N109" s="109">
        <f>SUMIF($E$4:$E$104,"111",$N$4:$N$104)</f>
        <v>12004716</v>
      </c>
      <c r="O109" s="109">
        <f>SUMIF($E$4:$E$104,"111",$O$4:$O$104)</f>
        <v>6840985</v>
      </c>
      <c r="P109" s="109">
        <f>SUMIF($E$4:$E$104,"111",$P$4:$P$104)</f>
        <v>30665828</v>
      </c>
      <c r="Q109" s="109">
        <f>SUMIF($E$4:$E$104,"111",$Q$4:$Q$104)</f>
        <v>0</v>
      </c>
      <c r="R109" s="109">
        <f>SUMIF($E$4:$E$104,"111",$R$4:$R$104)</f>
        <v>0</v>
      </c>
      <c r="S109" s="109">
        <f>SUMIF($E$4:$E$104,"111",$S$4:$S$104)</f>
        <v>0</v>
      </c>
      <c r="T109" s="109">
        <f>SUMIF($E$4:$E$104,"111",$T$4:$T$104)</f>
        <v>100000000</v>
      </c>
      <c r="U109" s="109">
        <f>SUMIF($E$4:$E$104,"111",$U$4:$U$104)</f>
        <v>0</v>
      </c>
      <c r="V109" s="109">
        <f>SUMIF($E$4:$E$104,"111",$V$4:$V$104)</f>
        <v>100000000</v>
      </c>
      <c r="W109" s="109">
        <f>SUMIF($E$4:$E$104,"111",$W$4:$W$104)</f>
        <v>0</v>
      </c>
      <c r="X109" s="109"/>
      <c r="Y109" s="109">
        <f>SUMIF($E$4:$E$104,"111",$Y$4:$Y$104)</f>
        <v>0</v>
      </c>
      <c r="Z109" s="109">
        <f>SUMIF($E$4:$E$104,"111",$Z$4:$Z$104)</f>
        <v>0</v>
      </c>
      <c r="AA109" s="109">
        <f>SUMIF($E$4:$E$104,"111",$AA$4:$AA$104)</f>
        <v>1059957553</v>
      </c>
      <c r="AB109" s="112">
        <f t="shared" ref="AB109:AB118" si="112">+AC109/G109</f>
        <v>9.3244111971007376E-2</v>
      </c>
      <c r="AC109" s="25">
        <f t="shared" ref="AC109:AC115" si="113">SUM(AD109:AW109)</f>
        <v>193492631</v>
      </c>
      <c r="AD109" s="110">
        <f>SUMIF($E$4:$E$104,"111",$AD$4:$AD$104)</f>
        <v>0</v>
      </c>
      <c r="AE109" s="110">
        <f>SUMIF($E$4:$E$104,"111",$AE$4:$AE$104)</f>
        <v>0</v>
      </c>
      <c r="AF109" s="110">
        <f>SUMIF($E$4:$E$104,"111",$AF$4:$AF$104)</f>
        <v>91492631</v>
      </c>
      <c r="AG109" s="110">
        <f>SUMIF($E$4:$E$104,"111",$AG$4:$AG$104)</f>
        <v>0</v>
      </c>
      <c r="AH109" s="110">
        <f>SUMIF($E$4:$E$104,"111",$AH$4:$AH$104)</f>
        <v>0</v>
      </c>
      <c r="AI109" s="110">
        <f>SUMIF($E$4:$E$104,"111",$AI$4:$AI$104)</f>
        <v>0</v>
      </c>
      <c r="AJ109" s="110">
        <f>SUMIF($E$4:$E$104,"111",$AJ$4:$AJ$104)</f>
        <v>0</v>
      </c>
      <c r="AK109" s="110">
        <f>SUMIF($E$4:$E$104,"111",$AK$4:$AK$104)</f>
        <v>0</v>
      </c>
      <c r="AL109" s="110">
        <f>SUMIF($E$4:$E$104,"111",$AL$4:$AL$104)</f>
        <v>0</v>
      </c>
      <c r="AM109" s="110">
        <f>SUMIF($E$4:$E$104,"111",$AM$4:$AM$104)</f>
        <v>0</v>
      </c>
      <c r="AN109" s="110">
        <f>SUMIF($E$4:$E$104,"111",$AN$4:$AN$104)</f>
        <v>0</v>
      </c>
      <c r="AO109" s="110">
        <f>SUMIF($E$4:$E$104,"111",$AO$4:$AO$104)</f>
        <v>0</v>
      </c>
      <c r="AP109" s="110">
        <f>SUMIF($E$4:$E$104,"111",$AP$4:$AP$104)</f>
        <v>0</v>
      </c>
      <c r="AQ109" s="110">
        <f>SUMIF($E$4:$E$104,"111",$AQ$4:$AQ$104)</f>
        <v>0</v>
      </c>
      <c r="AR109" s="110">
        <f>SUMIF($E$4:$E$104,"111",$AR$4:$AR$104)</f>
        <v>100000000</v>
      </c>
      <c r="AS109" s="110">
        <f>SUMIF($E$4:$E$104,"111",$AS$4:$AS$104)</f>
        <v>0</v>
      </c>
      <c r="AT109" s="110">
        <f>SUMIF($E$4:$E$104,"111",$AT$4:$AT$104)</f>
        <v>0</v>
      </c>
      <c r="AU109" s="110">
        <f>SUMIF($E$4:$E$104,"111",$AU$4:$AU$104)</f>
        <v>0</v>
      </c>
      <c r="AV109" s="110">
        <f>SUMIF($E$4:$E$104,"111",$AV$4:$AV$104)</f>
        <v>0</v>
      </c>
      <c r="AW109" s="110">
        <f>SUMIF($E$4:$E$104,"111",$AW$4:$AW$104)</f>
        <v>2000000</v>
      </c>
      <c r="AX109" s="95">
        <f t="shared" ref="AX109:AX118" si="114">1-AB109</f>
        <v>0.90675588802899265</v>
      </c>
      <c r="AY109" s="25">
        <f t="shared" ref="AY109:AY115" si="115">SUM(AZ109:BS109)</f>
        <v>1881626397</v>
      </c>
      <c r="AZ109" s="113">
        <f>SUMIF($E$4:$E$104,"111",$AZ$4:$AZ$104)</f>
        <v>0</v>
      </c>
      <c r="BA109" s="113">
        <f>SUMIF($E$4:$E$104,"111",$BA$4:$BA$104)</f>
        <v>0</v>
      </c>
      <c r="BB109" s="113">
        <f>SUMIF($E$4:$E$104,"111",$BB$4:$BB$104)</f>
        <v>8507369</v>
      </c>
      <c r="BC109" s="113">
        <f>SUMIF($E$4:$E$104,"111",$BC$4:$BC$104)</f>
        <v>665649946</v>
      </c>
      <c r="BD109" s="113">
        <f>SUMIF($E$4:$E$104,"111",$BD$4:$BD$104)</f>
        <v>0</v>
      </c>
      <c r="BE109" s="113">
        <f>SUMIF($E$4:$E$104,"111",$BE$4:$BE$104)</f>
        <v>0</v>
      </c>
      <c r="BF109" s="113">
        <f>SUMIF($E$4:$E$104,"111",$BF$4:$BF$104)</f>
        <v>12004716</v>
      </c>
      <c r="BG109" s="113">
        <f>SUMIF($E$4:$E$104,"111",$BG$4:$BG$104)</f>
        <v>6840985</v>
      </c>
      <c r="BH109" s="113">
        <f>SUMIF($E$4:$E$104,"111",$BH$4:$BH$104)</f>
        <v>30665828</v>
      </c>
      <c r="BI109" s="113">
        <f>SUMIF($E$4:$E$104,"111",$BI$4:$BI$104)</f>
        <v>0</v>
      </c>
      <c r="BJ109" s="113">
        <f>SUMIF($E$4:$E$104,"111",$BJ$4:$BJ$104)</f>
        <v>0</v>
      </c>
      <c r="BK109" s="113">
        <f>SUMIF($E$4:$E$104,"111",$BK$4:$BK$104)</f>
        <v>0</v>
      </c>
      <c r="BL109" s="113">
        <f>SUMIF($E$4:$E$104,"111",$BL$4:$BL$104)</f>
        <v>100000000</v>
      </c>
      <c r="BM109" s="113">
        <f>SUMIF($E$4:$E$104,"111",$BM$4:$BM$104)</f>
        <v>0</v>
      </c>
      <c r="BN109" s="113">
        <f>SUMIF($E$4:$E$104,"111",$BN$4:$BN$104)</f>
        <v>0</v>
      </c>
      <c r="BO109" s="113">
        <f>SUMIF($E$4:$E$104,"111",$BO$4:$BO$104)</f>
        <v>0</v>
      </c>
      <c r="BP109" s="113"/>
      <c r="BQ109" s="113">
        <f>SUMIF($E$4:$E$104,"111",$BQ$4:$BQ$104)</f>
        <v>0</v>
      </c>
      <c r="BR109" s="113">
        <f>SUMIF($E$4:$E$104,"111",$BR$4:$BR$104)</f>
        <v>0</v>
      </c>
      <c r="BS109" s="114">
        <f>SUMIF($E$4:$E$104,"111",$BS$4:$BS$104)</f>
        <v>1057957553</v>
      </c>
      <c r="BT109" s="115">
        <f t="shared" ref="BT109:BT118" si="116">+BU109/G109</f>
        <v>9.3243716331051829E-2</v>
      </c>
      <c r="BU109" s="31">
        <f t="shared" ref="BU109:BU115" si="117">SUM(BV109:CO109)</f>
        <v>193491810</v>
      </c>
      <c r="BV109" s="110">
        <f>SUMIF($E$4:$E$104,"111",$BV$4:$BV$104)</f>
        <v>0</v>
      </c>
      <c r="BW109" s="110">
        <f>SUMIF($E$4:$E$104,"111",$BW$4:$BW$104)</f>
        <v>0</v>
      </c>
      <c r="BX109" s="110">
        <f>SUMIF($E$4:$E$104,"111",$BX$4:$BX$104)</f>
        <v>91491810</v>
      </c>
      <c r="BY109" s="110">
        <f>SUMIF($E$4:$E$104,"111",$BY$4:$BY$104)</f>
        <v>0</v>
      </c>
      <c r="BZ109" s="110">
        <f>SUMIF($E$4:$E$104,"111",$BZ$4:$BZ$104)</f>
        <v>0</v>
      </c>
      <c r="CA109" s="110">
        <f>SUMIF($E$4:$E$104,"111",$CA$4:$CA$104)</f>
        <v>0</v>
      </c>
      <c r="CB109" s="110">
        <f>SUMIF($E$4:$E$104,"111",$CB$4:$CB$104)</f>
        <v>0</v>
      </c>
      <c r="CC109" s="110"/>
      <c r="CD109" s="110">
        <f>SUMIF($E$4:$E$104,"111",$CD$4:$CD$104)</f>
        <v>0</v>
      </c>
      <c r="CE109" s="110">
        <f>SUMIF($E$4:$E$104,"111",$CE$4:$CE$104)</f>
        <v>0</v>
      </c>
      <c r="CF109" s="110">
        <f>SUMIF($E$4:$E$104,"111",$CF$4:$CF$104)</f>
        <v>0</v>
      </c>
      <c r="CG109" s="110">
        <f>SUMIF($E$4:$E$104,"111",$CG$4:$CG$104)</f>
        <v>0</v>
      </c>
      <c r="CH109" s="110">
        <f>SUMIF($E$4:$E$104,"111",$CH$4:$CH$104)</f>
        <v>0</v>
      </c>
      <c r="CI109" s="110">
        <f>SUMIF($E$4:$E$104,"111",$CI$4:$CI$104)</f>
        <v>0</v>
      </c>
      <c r="CJ109" s="110">
        <f>SUMIF($E$4:$E$104,"111",$CJ$4:$CJ$104)</f>
        <v>100000000</v>
      </c>
      <c r="CK109" s="110">
        <f>SUMIF($E$4:$E$104,"111",$CK$4:$CK$104)</f>
        <v>0</v>
      </c>
      <c r="CL109" s="110">
        <f>SUMIF($E$4:$E$104,"111",$CL$4:$CL$104)</f>
        <v>0</v>
      </c>
      <c r="CM109" s="110">
        <f>SUMIF($E$4:$E$104,"111",$CM$4:$CM$104)</f>
        <v>0</v>
      </c>
      <c r="CN109" s="110">
        <f>SUMIF($E$4:$E$104,"111",$CN$4:$CN$104)</f>
        <v>0</v>
      </c>
      <c r="CO109" s="116">
        <f>SUMIF($E$4:$E$104,"111",$CO$4:$CO$104)</f>
        <v>2000000</v>
      </c>
      <c r="CP109" s="23">
        <f t="shared" ref="CP109:CP118" si="118">1-BT109</f>
        <v>0.90675628366894823</v>
      </c>
      <c r="CQ109" s="25">
        <f t="shared" ref="CQ109:CQ115" si="119">SUM(CR109:DK109)</f>
        <v>1881627218</v>
      </c>
      <c r="CR109" s="113">
        <f>SUMIF($E$4:$E$104,"111",$CR$4:$CR$104)</f>
        <v>0</v>
      </c>
      <c r="CS109" s="113">
        <f>SUMIF($E$4:$E$104,"111",$CS$4:$CS$104)</f>
        <v>0</v>
      </c>
      <c r="CT109" s="113">
        <f>SUMIF($E$4:$E$104,"111",$CT$4:$CT$104)</f>
        <v>8508190</v>
      </c>
      <c r="CU109" s="113">
        <f>SUMIF($E$4:$E$104,"111",$CU$4:$CU$104)</f>
        <v>665649946</v>
      </c>
      <c r="CV109" s="113">
        <f>SUMIF($E$4:$E$104,"111",$CV$4:$CV$104)</f>
        <v>0</v>
      </c>
      <c r="CW109" s="113">
        <f>SUMIF($E$4:$E$104,"111",$CW$4:$CW$104)</f>
        <v>0</v>
      </c>
      <c r="CX109" s="113">
        <f>SUMIF($E$4:$E$104,"111",$CX$4:$CX$104)</f>
        <v>12004716</v>
      </c>
      <c r="CY109" s="113">
        <f>SUMIF($E$4:$E$104,"111",$CY$4:$CY$104)</f>
        <v>6840985</v>
      </c>
      <c r="CZ109" s="113">
        <f>SUMIF($E$4:$E$104,"111",$CZ$4:$CZ$104)</f>
        <v>30665828</v>
      </c>
      <c r="DA109" s="117">
        <f>SUMIF($E$4:$E$104,"111",$DA$4:$DA$104)</f>
        <v>0</v>
      </c>
      <c r="DB109" s="117">
        <f>SUMIF($E$4:$E$104,"111",$DB$4:$DB$104)</f>
        <v>0</v>
      </c>
      <c r="DC109" s="117">
        <f>SUMIF($E$4:$E$104,"111",$DC$4:$DC$104)</f>
        <v>0</v>
      </c>
      <c r="DD109" s="117">
        <f>SUMIF($E$4:$E$104,"111",$DD$4:$DD$104)</f>
        <v>100000000</v>
      </c>
      <c r="DE109" s="117">
        <f>SUMIF($E$4:$E$104,"111",$DE$4:$DE$104)</f>
        <v>0</v>
      </c>
      <c r="DF109" s="117">
        <f>SUMIF($E$4:$E$104,"111",$DF$4:$DF$104)</f>
        <v>0</v>
      </c>
      <c r="DG109" s="117">
        <f>SUMIF($E$4:$E$104,"111",$DG$4:$DG$104)</f>
        <v>0</v>
      </c>
      <c r="DH109" s="117">
        <f>SUMIF($E$4:$E$104,"111",$DH$4:$DH$104)</f>
        <v>0</v>
      </c>
      <c r="DI109" s="117">
        <f>SUMIF($E$4:$E$104,"111",$DI$4:$DI$104)</f>
        <v>0</v>
      </c>
      <c r="DJ109" s="117">
        <f>SUMIF($E$4:$E$104,"111",$DJ$4:$DJ$104)</f>
        <v>0</v>
      </c>
      <c r="DK109" s="117">
        <f>SUMIF($E$4:$E$104,"111",$DK$4:$DK$104)</f>
        <v>1057957553</v>
      </c>
      <c r="DM109" s="26">
        <f t="shared" ref="DM109:DM118" si="120">+G109</f>
        <v>2075119028</v>
      </c>
      <c r="DN109" s="26">
        <f t="shared" ref="DN109:DN118" si="121">+AC109+AY109</f>
        <v>2075119028</v>
      </c>
      <c r="DO109" s="26">
        <f t="shared" ref="DO109:DO118" si="122">+BU109+CQ109</f>
        <v>2075119028</v>
      </c>
    </row>
    <row r="110" spans="1:120" ht="18" customHeight="1" x14ac:dyDescent="0.25">
      <c r="C110" s="118"/>
      <c r="D110" s="108" t="s">
        <v>330</v>
      </c>
      <c r="E110" s="101">
        <v>211</v>
      </c>
      <c r="F110" s="109"/>
      <c r="G110" s="110">
        <f>SUMIF($E$4:$E$104,"211",$G$4:$G$104)</f>
        <v>2889358754</v>
      </c>
      <c r="H110" s="111">
        <f>SUMIF($E$4:$E$105,"211",$H$4:$H$105)</f>
        <v>0</v>
      </c>
      <c r="I110" s="111">
        <f>SUMIF($E$4:$E$105,"211",$I$4:$I$105)</f>
        <v>112000000</v>
      </c>
      <c r="J110" s="110">
        <f>SUMIF($E$4:$E$104,"211",$J$4:$J$104)</f>
        <v>1050000000</v>
      </c>
      <c r="K110" s="110">
        <f>SUMIF($E$4:$E$104,"211",$K$4:$K$104)</f>
        <v>815752314</v>
      </c>
      <c r="L110" s="109">
        <f>SUMIF($E$4:$E$104,"211",$L$4:$L$104)</f>
        <v>80883013</v>
      </c>
      <c r="M110" s="109">
        <f>SUMIF($E$4:$E$104,"211",$M$4:$M$104)</f>
        <v>210796645</v>
      </c>
      <c r="N110" s="109">
        <f>SUMIF($E$4:$E$104,"211",$N$4:$N$104)</f>
        <v>0</v>
      </c>
      <c r="O110" s="109">
        <f>SUMIF($E$4:$E$104,"211",$O$4:$O$104)</f>
        <v>0</v>
      </c>
      <c r="P110" s="109">
        <f>SUMIF($E$4:$E$104,"211",$P$4:$P$104)</f>
        <v>0</v>
      </c>
      <c r="Q110" s="109">
        <f>SUMIF($E$4:$E$104,"211",$Q$4:$Q$104)</f>
        <v>1940856</v>
      </c>
      <c r="R110" s="109">
        <f>SUMIF($E$4:$E$104,"211",$R$4:$R$104)</f>
        <v>135153822</v>
      </c>
      <c r="S110" s="109">
        <f>SUMIF($E$4:$E$104,"211",$S$4:$S$104)</f>
        <v>0</v>
      </c>
      <c r="T110" s="109">
        <f>SUMIF($E$4:$E$104,"211",$T$4:$T$104)</f>
        <v>200000000</v>
      </c>
      <c r="U110" s="109">
        <f>SUMIF($E$4:$E$104,"211",$U$4:$U$104)</f>
        <v>0</v>
      </c>
      <c r="V110" s="109">
        <f>SUMIF($E$4:$E$104,"211",$V$4:$V$104)</f>
        <v>153000000</v>
      </c>
      <c r="W110" s="109">
        <f>SUMIF($E$4:$E$104,"211",$W$4:$W$104)</f>
        <v>0</v>
      </c>
      <c r="X110" s="109"/>
      <c r="Y110" s="109">
        <f>SUMIF($E$4:$E$104,"211",$Y$4:$Y$104)</f>
        <v>0</v>
      </c>
      <c r="Z110" s="109">
        <f>SUMIF($E$4:$E$104,"211",$Z$4:$Z$104)</f>
        <v>0</v>
      </c>
      <c r="AA110" s="109">
        <f>SUMIF($E$4:$E$104,"211",$AA$4:$AA$104)</f>
        <v>129832104</v>
      </c>
      <c r="AB110" s="112">
        <f t="shared" si="112"/>
        <v>0.25670700115490053</v>
      </c>
      <c r="AC110" s="25">
        <f t="shared" si="113"/>
        <v>741718621</v>
      </c>
      <c r="AD110" s="110">
        <f>SUMIF($E$4:$E$104,"211",$AD$4:$AD$104)</f>
        <v>0</v>
      </c>
      <c r="AE110" s="110">
        <f>SUMIF($E$4:$E$104,"211",$AE$4:$AE$104)</f>
        <v>112000000</v>
      </c>
      <c r="AF110" s="110">
        <f>SUMIF($E$4:$E$104,"211",$AF$4:$AF$104)</f>
        <v>0</v>
      </c>
      <c r="AG110" s="110">
        <f>SUMIF($E$4:$E$104,"211",$AG$4:$AG$104)</f>
        <v>562248216</v>
      </c>
      <c r="AH110" s="110">
        <f>SUMIF($E$4:$E$104,"211",$AH$4:$AH$104)</f>
        <v>0</v>
      </c>
      <c r="AI110" s="110">
        <f>SUMIF($E$4:$E$104,"211",$AI$4:$AI$104)</f>
        <v>0</v>
      </c>
      <c r="AJ110" s="110">
        <f>SUMIF($E$4:$E$104,"211",$AJ$4:$AJ$104)</f>
        <v>0</v>
      </c>
      <c r="AK110" s="110">
        <f>SUMIF($E$4:$E$104,"211",$AK$4:$AK$104)</f>
        <v>0</v>
      </c>
      <c r="AL110" s="110">
        <f>SUMIF($E$4:$E$104,"211",$AL$4:$AL$104)</f>
        <v>0</v>
      </c>
      <c r="AM110" s="110">
        <f>SUMIF($E$4:$E$104,"211",$AM$4:$AM$104)</f>
        <v>0</v>
      </c>
      <c r="AN110" s="110">
        <f>SUMIF($E$4:$E$104,"211",$AN$4:$AN$104)</f>
        <v>0</v>
      </c>
      <c r="AO110" s="110">
        <f>SUMIF($E$4:$E$104,"211",$AO$4:$AO$104)</f>
        <v>0</v>
      </c>
      <c r="AP110" s="110">
        <f>SUMIF($E$4:$E$104,"211",$AP$4:$AP$104)</f>
        <v>9455530</v>
      </c>
      <c r="AQ110" s="110">
        <f>SUMIF($E$4:$E$104,"211",$AQ$4:$AQ$104)</f>
        <v>0</v>
      </c>
      <c r="AR110" s="110">
        <f>SUMIF($E$4:$E$104,"211",$AR$4:$AR$104)</f>
        <v>51334875</v>
      </c>
      <c r="AS110" s="110">
        <f>SUMIF($E$4:$E$104,"211",$AS$4:$AS$104)</f>
        <v>0</v>
      </c>
      <c r="AT110" s="110">
        <f>SUMIF($E$4:$E$104,"211",$AT$4:$AT$104)</f>
        <v>0</v>
      </c>
      <c r="AU110" s="110">
        <f>SUMIF($E$4:$E$104,"211",$AU$4:$AU$104)</f>
        <v>0</v>
      </c>
      <c r="AV110" s="110">
        <f>SUMIF($E$4:$E$104,"211",$AV$4:$AV$104)</f>
        <v>0</v>
      </c>
      <c r="AW110" s="110">
        <f>SUMIF($E$4:$E$104,"211",$AW$4:$AW$104)</f>
        <v>6680000</v>
      </c>
      <c r="AX110" s="95">
        <f t="shared" si="114"/>
        <v>0.74329299884509947</v>
      </c>
      <c r="AY110" s="25">
        <f t="shared" si="115"/>
        <v>2147640133</v>
      </c>
      <c r="AZ110" s="113">
        <f>SUMIF($E$4:$E$104,"211",$AZ$4:$AZ$104)</f>
        <v>0</v>
      </c>
      <c r="BA110" s="113">
        <f>SUMIF($E$4:$E$104,"211",$BA$4:$BA$104)</f>
        <v>0</v>
      </c>
      <c r="BB110" s="113">
        <f>SUMIF($E$4:$E$104,"211",$BB$4:$BB$104)</f>
        <v>1050000000</v>
      </c>
      <c r="BC110" s="113">
        <f>SUMIF($E$4:$E$104,"211",$BC$4:$BC$104)</f>
        <v>253504098</v>
      </c>
      <c r="BD110" s="113">
        <f>SUMIF($E$4:$E$104,"211",$BD$4:$BD$104)</f>
        <v>80883013</v>
      </c>
      <c r="BE110" s="113">
        <f>SUMIF($E$4:$E$104,"211",$BE$4:$BE$104)</f>
        <v>210796645</v>
      </c>
      <c r="BF110" s="113">
        <f>SUMIF($E$4:$E$104,"211",$BF$4:$BF$104)</f>
        <v>0</v>
      </c>
      <c r="BG110" s="113">
        <f>SUMIF($E$4:$E$104,"211",$BG$4:$BG$104)</f>
        <v>0</v>
      </c>
      <c r="BH110" s="113">
        <f>SUMIF($E$4:$E$104,"211",$BH$4:$BH$104)</f>
        <v>0</v>
      </c>
      <c r="BI110" s="113">
        <f>SUMIF($E$4:$E$104,"211",$BI$4:$BI$104)</f>
        <v>1940856</v>
      </c>
      <c r="BJ110" s="113">
        <f>SUMIF($E$4:$E$104,"211",$BJ$4:$BJ$104)</f>
        <v>135153822</v>
      </c>
      <c r="BK110" s="113">
        <f>SUMIF($E$4:$E$104,"211",$BK$4:$BK$104)</f>
        <v>0</v>
      </c>
      <c r="BL110" s="113">
        <f>SUMIF($E$4:$E$104,"211",$BL$4:$BL$104)</f>
        <v>190544470</v>
      </c>
      <c r="BM110" s="113">
        <f>SUMIF($E$4:$E$104,"211",$BM$4:$BM$104)</f>
        <v>0</v>
      </c>
      <c r="BN110" s="113">
        <f>SUMIF($E$4:$E$104,"211",$BN$4:$BN$104)</f>
        <v>101665125</v>
      </c>
      <c r="BO110" s="113">
        <f>SUMIF($E$4:$E$104,"211",$BO$4:$BO$104)</f>
        <v>0</v>
      </c>
      <c r="BP110" s="113"/>
      <c r="BQ110" s="113">
        <f>SUMIF($E$4:$E$104,"211",$BQ$4:$BQ$104)</f>
        <v>0</v>
      </c>
      <c r="BR110" s="113">
        <f>SUMIF($E$4:$E$104,"211",$BR$4:$BR$104)</f>
        <v>0</v>
      </c>
      <c r="BS110" s="114">
        <f>SUMIF($E$4:$E$104,"211",$BS$4:$BS$104)</f>
        <v>123152104</v>
      </c>
      <c r="BT110" s="115">
        <f t="shared" si="116"/>
        <v>5.3532794010390308E-2</v>
      </c>
      <c r="BU110" s="31">
        <f t="shared" si="117"/>
        <v>154675447</v>
      </c>
      <c r="BV110" s="110">
        <f>SUMIF($E$4:$E$104,"211",$BV$4:$BV$104)</f>
        <v>0</v>
      </c>
      <c r="BW110" s="110">
        <f>SUMIF($E$4:$E$104,"211",$BW$4:$BW$104)</f>
        <v>110832974</v>
      </c>
      <c r="BX110" s="110">
        <f>SUMIF($E$4:$E$104,"211",$BX$4:$BX$104)</f>
        <v>0</v>
      </c>
      <c r="BY110" s="110">
        <f>SUMIF($E$4:$E$104,"211",$BY$4:$BY$104)</f>
        <v>0</v>
      </c>
      <c r="BZ110" s="110">
        <f>SUMIF($E$4:$E$104,"211",$BZ$4:$BZ$104)</f>
        <v>0</v>
      </c>
      <c r="CA110" s="110">
        <f>SUMIF($E$4:$E$104,"211",$CA$4:$CA$104)</f>
        <v>0</v>
      </c>
      <c r="CB110" s="110">
        <f t="shared" ref="CB110:CB115" si="123">SUMIF($E$4:$E$104,"111",$CB$4:$CB$104)</f>
        <v>0</v>
      </c>
      <c r="CC110" s="110"/>
      <c r="CD110" s="110">
        <f>SUMIF($E$4:$E$104,"211",$CD$4:$CD$104)</f>
        <v>0</v>
      </c>
      <c r="CE110" s="110">
        <f>SUMIF($E$4:$E$104,"211",$CE$4:$CE$104)</f>
        <v>0</v>
      </c>
      <c r="CF110" s="110">
        <f>SUMIF($E$4:$E$104,"211",$CF$4:$CF$104)</f>
        <v>0</v>
      </c>
      <c r="CG110" s="110">
        <f>SUMIF($E$4:$E$104,"211",$CG$4:$CG$104)</f>
        <v>0</v>
      </c>
      <c r="CH110" s="110">
        <f>SUMIF($E$4:$E$104,"211",$CH$4:$CH$104)</f>
        <v>0</v>
      </c>
      <c r="CI110" s="110">
        <f>SUMIF($E$4:$E$104,"211",$CI$4:$CI$104)</f>
        <v>0</v>
      </c>
      <c r="CJ110" s="110">
        <f>SUMIF($E$4:$E$104,"211",$CJ$4:$CJ$104)</f>
        <v>37162473</v>
      </c>
      <c r="CK110" s="110">
        <f>SUMIF($E$4:$E$104,"211",$CK$4:$CK$104)</f>
        <v>0</v>
      </c>
      <c r="CL110" s="110">
        <f>SUMIF($E$4:$E$104,"211",$CL$4:$CL$104)</f>
        <v>0</v>
      </c>
      <c r="CM110" s="110">
        <f>SUMIF($E$4:$E$104,"211",$CM$4:$CM$104)</f>
        <v>0</v>
      </c>
      <c r="CN110" s="110">
        <f>SUMIF($E$4:$E$104,"211",$CN$4:$CN$104)</f>
        <v>0</v>
      </c>
      <c r="CO110" s="116">
        <f>SUMIF($E$4:$E$104,"211",$CO$4:$CO$104)</f>
        <v>6680000</v>
      </c>
      <c r="CP110" s="23">
        <f t="shared" si="118"/>
        <v>0.94646720598960965</v>
      </c>
      <c r="CQ110" s="25">
        <f t="shared" ca="1" si="119"/>
        <v>2734683307</v>
      </c>
      <c r="CR110" s="113">
        <f ca="1">SUMIF($E$4:$E$105,"211",$CR$4:$CR$104)</f>
        <v>0</v>
      </c>
      <c r="CS110" s="113">
        <f>SUMIF($E$4:$E$104,"211",$CS$4:$CS$104)</f>
        <v>1167026</v>
      </c>
      <c r="CT110" s="113">
        <f>SUMIF($E$4:$E$104,"211",$CT$4:$CT$104)</f>
        <v>1050000000</v>
      </c>
      <c r="CU110" s="113">
        <f>SUMIF($E$4:$E$104,"211",$CU$4:$CU$104)</f>
        <v>815752314</v>
      </c>
      <c r="CV110" s="113">
        <f>SUMIF($E$4:$E$104,"211",$CV$4:$CV$104)</f>
        <v>80883013</v>
      </c>
      <c r="CW110" s="113">
        <f>SUMIF($E$4:$E$104,"211",$CW$4:$CW$104)</f>
        <v>210796645</v>
      </c>
      <c r="CX110" s="113">
        <f>SUMIF($E$4:$E$104,"211",$CX$4:$CX$104)</f>
        <v>0</v>
      </c>
      <c r="CY110" s="113">
        <f>SUMIF($E$4:$E$104,"211",$CY$4:$CY$104)</f>
        <v>0</v>
      </c>
      <c r="CZ110" s="117">
        <f>SUMIF($E$4:$E$104,"211",$CZ$4:$CZ$104)</f>
        <v>0</v>
      </c>
      <c r="DA110" s="117">
        <f>SUMIF($E$4:$E$104,"211",$DA$4:$DA$104)</f>
        <v>1940856</v>
      </c>
      <c r="DB110" s="117">
        <f>SUMIF($E$4:$E$104,"211",$DB$4:$DB$104)</f>
        <v>135153822</v>
      </c>
      <c r="DC110" s="117">
        <f>SUMIF($E$4:$E$104,"211",$DC$4:$DC$104)</f>
        <v>0</v>
      </c>
      <c r="DD110" s="117">
        <f>SUMIF($E$4:$E$104,"211",$DD$4:$DD$104)</f>
        <v>200000000</v>
      </c>
      <c r="DE110" s="117">
        <f>SUMIF($E$4:$E$104,"211",$DE$4:$DE$104)</f>
        <v>0</v>
      </c>
      <c r="DF110" s="117">
        <f>SUMIF($E$4:$E$104,"211",$DF$4:$DF$104)</f>
        <v>115837527</v>
      </c>
      <c r="DG110" s="117">
        <f>SUMIF($E$4:$E$104,"211",$DG$4:$DG$104)</f>
        <v>0</v>
      </c>
      <c r="DH110" s="117">
        <f>SUMIF($E$4:$E$104,"211",$DH$4:$DH$104)</f>
        <v>0</v>
      </c>
      <c r="DI110" s="117">
        <f>SUMIF($E$4:$E$104,"211",$DI$4:$DI$104)</f>
        <v>0</v>
      </c>
      <c r="DJ110" s="117">
        <f>SUMIF($E$4:$E$104,"211",$DJ$4:$DJ$104)</f>
        <v>0</v>
      </c>
      <c r="DK110" s="117">
        <f>SUMIF($E$4:$E$104,"211",$DK$4:$DK$104)</f>
        <v>123152104</v>
      </c>
      <c r="DM110" s="26">
        <f t="shared" si="120"/>
        <v>2889358754</v>
      </c>
      <c r="DN110" s="26">
        <f t="shared" si="121"/>
        <v>2889358754</v>
      </c>
      <c r="DO110" s="26">
        <f t="shared" ca="1" si="122"/>
        <v>2889358754</v>
      </c>
    </row>
    <row r="111" spans="1:120" ht="16.5" customHeight="1" x14ac:dyDescent="0.25">
      <c r="C111" s="118"/>
      <c r="D111" s="108" t="s">
        <v>331</v>
      </c>
      <c r="E111" s="101">
        <v>310</v>
      </c>
      <c r="F111" s="109"/>
      <c r="G111" s="110">
        <f>SUMIF($E$4:$E$104,"310",$G$4:$G$105)</f>
        <v>807530623</v>
      </c>
      <c r="H111" s="111">
        <f>SUMIF($E$4:$E$104,"310",$H$4:$H$104)</f>
        <v>0</v>
      </c>
      <c r="I111" s="111">
        <f>SUMIF($E$4:$E$104,"310",$I$4:$I$104)</f>
        <v>330000000</v>
      </c>
      <c r="J111" s="110">
        <f>SUMIF($E$4:$E$104,"310",$J$4:$J$104)</f>
        <v>0</v>
      </c>
      <c r="K111" s="110">
        <f>SUMIF($E$4:$E$104,"310",$K$4:$K$104)</f>
        <v>209530623</v>
      </c>
      <c r="L111" s="109">
        <f>SUMIF($E$4:$E$104,"310",$L$4:$L$104)</f>
        <v>0</v>
      </c>
      <c r="M111" s="109">
        <f>SUMIF($E$4:$E$104,"310",$M$4:$M$104)</f>
        <v>0</v>
      </c>
      <c r="N111" s="109">
        <f>SUMIF($E$4:$E$104,"310",$N$4:$N$104)</f>
        <v>0</v>
      </c>
      <c r="O111" s="109">
        <f>SUMIF($E$4:$E$104,"310",$O$4:$O$104)</f>
        <v>0</v>
      </c>
      <c r="P111" s="109">
        <f>SUMIF($E$4:$E$104,"310",$P$4:$P$104)</f>
        <v>0</v>
      </c>
      <c r="Q111" s="109">
        <f>SUMIF($E$4:$E$104,"310",$Q$4:$Q$104)</f>
        <v>0</v>
      </c>
      <c r="R111" s="109">
        <f>SUMIF($E$4:$E$104,"310",$R$4:$R$104)</f>
        <v>0</v>
      </c>
      <c r="S111" s="109">
        <f>SUMIF($E$4:$E$104,"310",$S$4:$S$104)</f>
        <v>0</v>
      </c>
      <c r="T111" s="109">
        <f>SUMIF($E$4:$E$104,"310",$T$4:$T$104)</f>
        <v>0</v>
      </c>
      <c r="U111" s="109">
        <f>SUMIF($E$4:$E$104,"310",$U$4:$U$104)</f>
        <v>0</v>
      </c>
      <c r="V111" s="109">
        <f>SUMIF($E$4:$E$104,"310",$V$4:$V$104)</f>
        <v>200000000</v>
      </c>
      <c r="W111" s="109">
        <f>SUMIF($E$4:$E$97,"310",$W$4:$W$97)</f>
        <v>0</v>
      </c>
      <c r="X111" s="109"/>
      <c r="Y111" s="109">
        <f>SUMIF($E$4:$E$104,"310",$Y$4:$Y$104)</f>
        <v>0</v>
      </c>
      <c r="Z111" s="109">
        <f>SUMIF($E$4:$E$104,"310",$Z$4:$Z$104)</f>
        <v>0</v>
      </c>
      <c r="AA111" s="109">
        <f>SUMIF($E$4:$E$104,"310",$AA$4:$AA$104)</f>
        <v>68000000</v>
      </c>
      <c r="AB111" s="112">
        <f t="shared" si="112"/>
        <v>0.37794861434004096</v>
      </c>
      <c r="AC111" s="31">
        <f t="shared" si="113"/>
        <v>305205080</v>
      </c>
      <c r="AD111" s="110">
        <f>SUMIF($E$4:$E$104,"310",$AD$4:$AD$104)</f>
        <v>0</v>
      </c>
      <c r="AE111" s="110">
        <f>SUMIF($E$4:$E$104,"310",$AE$4:$AE$104)</f>
        <v>155834000</v>
      </c>
      <c r="AF111" s="110">
        <f>SUMIF($E$4:$E$104,"310",$AF$4:$AF$104)</f>
        <v>0</v>
      </c>
      <c r="AG111" s="110">
        <f>SUMIF($E$4:$E$104,"310",$AG$4:$AG$104)</f>
        <v>4371080</v>
      </c>
      <c r="AH111" s="110">
        <f>SUMIF($E$4:$E$104,"310",$AH$4:$AH$104)</f>
        <v>0</v>
      </c>
      <c r="AI111" s="110">
        <f>SUMIF($E$4:$E$104,"310",$AI$4:$AI$104)</f>
        <v>0</v>
      </c>
      <c r="AJ111" s="110">
        <f>SUMIF($E$4:$E$104,"310",$AJ$4:$AJ$104)</f>
        <v>0</v>
      </c>
      <c r="AK111" s="110">
        <f>SUMIF($E$4:$E$104,"310",$AK$4:$AK$104)</f>
        <v>0</v>
      </c>
      <c r="AL111" s="110">
        <f>SUMIF($E$4:$E$104,"310",$AL$4:$AL$104)</f>
        <v>0</v>
      </c>
      <c r="AM111" s="110">
        <f>SUMIF($E$4:$E$104,"310",$AM$4:$AM$104)</f>
        <v>0</v>
      </c>
      <c r="AN111" s="110">
        <f>SUMIF($E$4:$E$104,"310",$AN$4:$AN$104)</f>
        <v>0</v>
      </c>
      <c r="AO111" s="110">
        <f>SUMIF($E$4:$E$104,"310",$AO$4:$AO$104)</f>
        <v>0</v>
      </c>
      <c r="AP111" s="110">
        <f>SUMIF($E$4:$E$104,"310",$AP$4:$AP$104)</f>
        <v>0</v>
      </c>
      <c r="AQ111" s="110">
        <f>SUMIF($E$4:$E$104,"310",$AQ$4:$AQ$104)</f>
        <v>0</v>
      </c>
      <c r="AR111" s="110">
        <f>SUMIF($E$4:$E$104,"310",$AR$4:$AR$104)</f>
        <v>110000000</v>
      </c>
      <c r="AS111" s="110">
        <f>SUMIF($E$4:$E$104,"310",$AS$4:$AS$104)</f>
        <v>0</v>
      </c>
      <c r="AT111" s="110">
        <f>SUMIF($E$4:$E$104,"310",$AT$4:$AT$104)</f>
        <v>0</v>
      </c>
      <c r="AU111" s="110">
        <f>SUMIF($E$4:$E$104,"310",$AU$4:$AU$104)</f>
        <v>0</v>
      </c>
      <c r="AV111" s="110">
        <f>SUMIF($E$4:$E$104,"310",$AV$4:$AV$104)</f>
        <v>0</v>
      </c>
      <c r="AW111" s="110">
        <f>SUMIF($E$4:$E$104,"310",$AW$4:$AW$104)</f>
        <v>35000000</v>
      </c>
      <c r="AX111" s="95">
        <f t="shared" si="114"/>
        <v>0.62205138565995899</v>
      </c>
      <c r="AY111" s="25">
        <f t="shared" si="115"/>
        <v>502325543</v>
      </c>
      <c r="AZ111" s="113">
        <f>SUMIF($E$4:$E$104,"310",$AZ$4:$AZ$104)</f>
        <v>0</v>
      </c>
      <c r="BA111" s="113">
        <f>SUMIF($E$4:$E$104,"310",$BA$4:$BA$104)</f>
        <v>174166000</v>
      </c>
      <c r="BB111" s="113">
        <f>SUMIF($E$4:$E$104,"310",$BB$4:$BB$104)</f>
        <v>0</v>
      </c>
      <c r="BC111" s="113">
        <f>SUMIF($E$4:$E$104,"310",$BC$4:$BC$104)</f>
        <v>205159543</v>
      </c>
      <c r="BD111" s="113">
        <f>SUMIF($E$4:$E$104,"310",$BD$4:$BD$104)</f>
        <v>0</v>
      </c>
      <c r="BE111" s="113">
        <f>SUMIF($E$4:$E$104,"310",$BE$4:$BE$104)</f>
        <v>0</v>
      </c>
      <c r="BF111" s="113">
        <f>SUMIF($E$4:$E$104,"310",$BF$4:$BF$104)</f>
        <v>0</v>
      </c>
      <c r="BG111" s="113">
        <f>SUMIF($E$4:$E$104,"310",$BG$4:$BG$104)</f>
        <v>0</v>
      </c>
      <c r="BH111" s="113">
        <f>SUMIF($E$4:$E$104,"310",$BH$4:$BH$104)</f>
        <v>0</v>
      </c>
      <c r="BI111" s="113">
        <f>SUMIF($E$4:$E$104,"310",$BI$4:$BI$104)</f>
        <v>0</v>
      </c>
      <c r="BJ111" s="113">
        <f>SUMIF($E$4:$E$104,"310",$BJ$4:$BJ$104)</f>
        <v>0</v>
      </c>
      <c r="BK111" s="113">
        <f>SUMIF($E$4:$E$104,"310",$BK$4:$BK$104)</f>
        <v>0</v>
      </c>
      <c r="BL111" s="113">
        <f>SUMIF($E$4:$E$104,"310",$BL$4:$BL$104)</f>
        <v>0</v>
      </c>
      <c r="BM111" s="113">
        <f>SUMIF($E$4:$E$104,"310",$BM$4:$BM$104)</f>
        <v>0</v>
      </c>
      <c r="BN111" s="113">
        <f>SUMIF($E$4:$E$104,"310",$BN$4:$BN$104)</f>
        <v>90000000</v>
      </c>
      <c r="BO111" s="113">
        <f>SUMIF($E$4:$E$104,"310",$BO$4:$BO$104)</f>
        <v>0</v>
      </c>
      <c r="BP111" s="113">
        <f>SUMIF($E$4:$E$104,"310",$BO$4:$BO$104)</f>
        <v>0</v>
      </c>
      <c r="BQ111" s="113">
        <f>SUMIF($E$4:$E$104,"310",$BQ$4:$BQ$104)</f>
        <v>0</v>
      </c>
      <c r="BR111" s="113">
        <f>SUMIF($E$4:$E$104,"310",$BR$4:$BR$104)</f>
        <v>0</v>
      </c>
      <c r="BS111" s="114">
        <f>SUMIF($E$4:$E$104,"310",$BS$4:$BS$104)</f>
        <v>33000000</v>
      </c>
      <c r="BT111" s="115">
        <f t="shared" si="116"/>
        <v>0.12333195443412924</v>
      </c>
      <c r="BU111" s="31">
        <f t="shared" si="117"/>
        <v>99594330</v>
      </c>
      <c r="BV111" s="110">
        <f>SUMIF($E$4:$E$104,"310",$BV$4:$BV$104)</f>
        <v>0</v>
      </c>
      <c r="BW111" s="110">
        <f>SUMIF($E$4:$E$104,"310",$BW$4:$BW$104)</f>
        <v>46240431</v>
      </c>
      <c r="BX111" s="110">
        <f>SUMIF($E$4:$E$104,"310",$BX$4:$BX$104)</f>
        <v>0</v>
      </c>
      <c r="BY111" s="110">
        <f>SUMIF($E$4:$E$104,"310",$BY$4:$BY$104)</f>
        <v>4371080</v>
      </c>
      <c r="BZ111" s="110">
        <f>SUMIF($E$4:$E$104,"310",$BZ$4:$BZ$104)</f>
        <v>0</v>
      </c>
      <c r="CA111" s="110">
        <f>SUMIF($E$4:$E$104,"310",$CA$4:$CA$104)</f>
        <v>0</v>
      </c>
      <c r="CB111" s="110">
        <f t="shared" si="123"/>
        <v>0</v>
      </c>
      <c r="CC111" s="110"/>
      <c r="CD111" s="110">
        <f>SUMIF($E$4:$E$104,"310",$CD$4:$CD$104)</f>
        <v>0</v>
      </c>
      <c r="CE111" s="110">
        <f>SUMIF($E$4:$E$104,"310",$CE$4:$CE$104)</f>
        <v>0</v>
      </c>
      <c r="CF111" s="110">
        <f>SUMIF($E$4:$E$104,"310",$CF$4:$CF$104)</f>
        <v>0</v>
      </c>
      <c r="CG111" s="110">
        <f>SUMIF($E$4:$E$104,"310",$CG$4:$CG$104)</f>
        <v>0</v>
      </c>
      <c r="CH111" s="110">
        <f>SUMIF($E$4:$E$104,"310",$CH$4:$CH$104)</f>
        <v>0</v>
      </c>
      <c r="CI111" s="110">
        <f>SUMIF($E$4:$E$104,"310",$CI$4:$CI$104)</f>
        <v>0</v>
      </c>
      <c r="CJ111" s="110">
        <f>SUMIF($E$4:$E$104,"310",$CJ$4:$CJ$104)</f>
        <v>48982819</v>
      </c>
      <c r="CK111" s="110">
        <f>SUMIF($E$4:$E$104,"310",$CK$4:$CK$104)</f>
        <v>0</v>
      </c>
      <c r="CL111" s="110">
        <f>SUMIF($E$4:$E$104,"310",$CL$4:$CL$104)</f>
        <v>0</v>
      </c>
      <c r="CM111" s="110">
        <f>SUMIF($E$4:$E$104,"310",$CM$4:$CM$104)</f>
        <v>0</v>
      </c>
      <c r="CN111" s="110">
        <f>SUMIF($E$4:$E$104,"310",$CN$4:$CN$104)</f>
        <v>0</v>
      </c>
      <c r="CO111" s="116">
        <f>SUMIF($E$4:$E$104,"310",$CO$4:$CO$104)</f>
        <v>0</v>
      </c>
      <c r="CP111" s="23">
        <f t="shared" si="118"/>
        <v>0.87666804556587075</v>
      </c>
      <c r="CQ111" s="25">
        <f t="shared" si="119"/>
        <v>707936293</v>
      </c>
      <c r="CR111" s="113">
        <f>SUMIF($E$4:$E$104,"310",$CR$4:$CR$104)</f>
        <v>0</v>
      </c>
      <c r="CS111" s="113">
        <f>SUMIF($E$4:$E$104,"310",$CS$4:$CS$104)</f>
        <v>283759569</v>
      </c>
      <c r="CT111" s="113">
        <f>SUMIF($E$4:$E$104,"310",$CT$4:$CT$104)</f>
        <v>0</v>
      </c>
      <c r="CU111" s="113">
        <f>SUMIF($E$4:$E$104,"310",$CU$4:$CU$104)</f>
        <v>205159543</v>
      </c>
      <c r="CV111" s="113">
        <f>SUMIF($E$4:$E$104,"310",$CV$4:$CV$104)</f>
        <v>0</v>
      </c>
      <c r="CW111" s="113">
        <f>SUMIF($E$4:$E$104,"310",$CW$4:$CW$104)</f>
        <v>0</v>
      </c>
      <c r="CX111" s="113">
        <f>SUMIF($E$4:$E$104,"310",$CX$4:$CX$104)</f>
        <v>0</v>
      </c>
      <c r="CY111" s="113">
        <f>SUMIF($E$4:$E$104,"310",$CY$4:$CY$104)</f>
        <v>0</v>
      </c>
      <c r="CZ111" s="117">
        <f>SUMIF($E$4:$E$104,"310",$CZ$4:$CZ$104)</f>
        <v>0</v>
      </c>
      <c r="DA111" s="117">
        <f>SUMIF($E$4:$E$104,"310",$DA$4:$DA$104)</f>
        <v>0</v>
      </c>
      <c r="DB111" s="117">
        <f>SUMIF($E$4:$E$104,"310",$DB$4:$DB$104)</f>
        <v>0</v>
      </c>
      <c r="DC111" s="117">
        <f>SUMIF($E$4:$E$104,"310",$DC$4:$DC$104)</f>
        <v>0</v>
      </c>
      <c r="DD111" s="117">
        <f>SUMIF($E$4:$E$104,"310",$DD$4:$DD$104)</f>
        <v>0</v>
      </c>
      <c r="DE111" s="117">
        <f>SUMIF($E$4:$E$104,"310",$DE$4:$DE$104)</f>
        <v>0</v>
      </c>
      <c r="DF111" s="117">
        <f>SUMIF($E$4:$E$104,"310",$DF$4:$DF$104)</f>
        <v>151017181</v>
      </c>
      <c r="DG111" s="117">
        <f>SUMIF($E$4:$E$104,"310",$DG$4:$DG$104)</f>
        <v>0</v>
      </c>
      <c r="DH111" s="117">
        <f>SUMIF($E$4:$E$104,"310",$DH$4:$DH$104)</f>
        <v>0</v>
      </c>
      <c r="DI111" s="117">
        <f>SUMIF($E$4:$E$104,"310",$DI$4:$DI$104)</f>
        <v>0</v>
      </c>
      <c r="DJ111" s="117">
        <f>SUMIF($E$4:$E$104,"310",$DJ$4:$DJ$104)</f>
        <v>0</v>
      </c>
      <c r="DK111" s="117">
        <f>SUMIF($E$4:$E$104,"310",$DK$4:$DK$104)</f>
        <v>68000000</v>
      </c>
      <c r="DM111" s="26">
        <f t="shared" si="120"/>
        <v>807530623</v>
      </c>
      <c r="DN111" s="26">
        <f t="shared" si="121"/>
        <v>807530623</v>
      </c>
      <c r="DO111" s="26">
        <f t="shared" si="122"/>
        <v>807530623</v>
      </c>
    </row>
    <row r="112" spans="1:120" x14ac:dyDescent="0.25">
      <c r="C112" s="119"/>
      <c r="D112" s="108" t="s">
        <v>332</v>
      </c>
      <c r="E112" s="101">
        <v>410</v>
      </c>
      <c r="F112" s="109"/>
      <c r="G112" s="110">
        <f>SUMIF($E$4:$E$104,"410",$G$4:$G$104)</f>
        <v>6782038629</v>
      </c>
      <c r="H112" s="111">
        <f>SUMIF($E$4:$E$104,"410",$H$4:$H$104)</f>
        <v>0</v>
      </c>
      <c r="I112" s="111">
        <f>SUMIF($E$4:$E$105,"410",$I$4:$I$105)</f>
        <v>500000000</v>
      </c>
      <c r="J112" s="110">
        <f>SUMIF($E$4:$E$104,"410",$J$4:$J$104)</f>
        <v>2550000000</v>
      </c>
      <c r="K112" s="110">
        <f>SUMIF($E$4:$E$104,"410",$K$4:$K$104)</f>
        <v>234297558</v>
      </c>
      <c r="L112" s="109">
        <f>SUMIF($E$4:$E$104,"410",$L$4:$L$104)</f>
        <v>0</v>
      </c>
      <c r="M112" s="109">
        <f>SUMIF($E$4:$E$104,"410",$M$4:$M$104)</f>
        <v>0</v>
      </c>
      <c r="N112" s="109">
        <f>SUMIF($E$4:$E$104,"410",$N$4:$N$104)</f>
        <v>0</v>
      </c>
      <c r="O112" s="109">
        <f>SUMIF($E$4:$E$104,"410",$O$4:$O$104)</f>
        <v>0</v>
      </c>
      <c r="P112" s="109">
        <f>SUMIF($E$4:$E$104,"410",$P$4:$P$104)</f>
        <v>0</v>
      </c>
      <c r="Q112" s="109">
        <f>SUMIF($E$4:$E$104,"410",$Q$4:$Q$104)</f>
        <v>0</v>
      </c>
      <c r="R112" s="109">
        <f>SUMIF($E$4:$E$104,"410",$R$4:$R$104)</f>
        <v>0</v>
      </c>
      <c r="S112" s="109">
        <f>SUMIF($E$4:$E$104,"410",$S$4:$S$104)</f>
        <v>3157557814</v>
      </c>
      <c r="T112" s="109">
        <f>SUMIF($E$4:$E$104,"410",$T$4:$T$104)</f>
        <v>0</v>
      </c>
      <c r="U112" s="109">
        <f>SUMIF($E$4:$E$104,"410",$U$4:$U$104)</f>
        <v>0</v>
      </c>
      <c r="V112" s="109">
        <f>SUMIF($E$4:$E$97,"410",$V$4:$V$97)</f>
        <v>198275758</v>
      </c>
      <c r="W112" s="109">
        <f>SUMIF($E$4:$E$97,"410",$W$4:$W$97)</f>
        <v>0</v>
      </c>
      <c r="X112" s="109">
        <f>SUMIF($E$4:$E$104,"410",$X$4:$X$104)</f>
        <v>15907499</v>
      </c>
      <c r="Y112" s="109">
        <f>SUMIF($E$4:$E$104,"410",$Y$4:$Y$104)</f>
        <v>0</v>
      </c>
      <c r="Z112" s="109">
        <f>SUMIF($E$4:$E$104,"410",$Z$4:$Z$104)</f>
        <v>0</v>
      </c>
      <c r="AA112" s="109">
        <f>SUMIF($E$4:$E$104,"410",$AA$4:$AA$104)</f>
        <v>126000000</v>
      </c>
      <c r="AB112" s="112">
        <f t="shared" si="112"/>
        <v>0.32668008989601999</v>
      </c>
      <c r="AC112" s="25">
        <f t="shared" si="113"/>
        <v>2215556989</v>
      </c>
      <c r="AD112" s="110">
        <f>SUMIF($E$4:$E$104,"410",$AD$4:$AD$104)</f>
        <v>0</v>
      </c>
      <c r="AE112" s="110">
        <f>SUMIF($E$4:$E$104,"410",$AE$4:$AE$104)</f>
        <v>358020457</v>
      </c>
      <c r="AF112" s="110">
        <f>SUMIF($E$4:$E$104,"410",$AF$4:$AF$104)</f>
        <v>404524709</v>
      </c>
      <c r="AG112" s="110">
        <f>SUMIF($E$4:$E$104,"410",$AG$4:$AG$104)</f>
        <v>0</v>
      </c>
      <c r="AH112" s="110">
        <f>SUMIF($E$4:$E$104,"410",$AH$4:$AH$104)</f>
        <v>0</v>
      </c>
      <c r="AI112" s="110">
        <f>SUMIF($E$4:$E$104,"410",$AI$4:$AI$104)</f>
        <v>0</v>
      </c>
      <c r="AJ112" s="110">
        <f>SUMIF($E$4:$E$104,"410",$AJ$4:$AJ$104)</f>
        <v>0</v>
      </c>
      <c r="AK112" s="110">
        <f>SUMIF($E$4:$E$104,"410",$AK$4:$AK$104)</f>
        <v>0</v>
      </c>
      <c r="AL112" s="110">
        <f>SUMIF($E$4:$E$104,"410",$AL$4:$AL$104)</f>
        <v>0</v>
      </c>
      <c r="AM112" s="110">
        <f>SUMIF($E$4:$E$104,"410",$AM$4:$AM$104)</f>
        <v>0</v>
      </c>
      <c r="AN112" s="110">
        <f>SUMIF($E$4:$E$104,"410",$AN$4:$AN$104)</f>
        <v>0</v>
      </c>
      <c r="AO112" s="110">
        <f>SUMIF($E$4:$E$104,"410",$AO$4:$AO$104)</f>
        <v>1382018916</v>
      </c>
      <c r="AP112" s="110">
        <f>SUMIF($E$4:$E$104,"410",$AP$4:$AP$104)</f>
        <v>0</v>
      </c>
      <c r="AQ112" s="110">
        <f>SUMIF($E$4:$E$104,"410",$AQ$4:$AQ$104)</f>
        <v>0</v>
      </c>
      <c r="AR112" s="110">
        <f>SUMIF($E$4:$E$104,"410",$AR$4:$AR$104)</f>
        <v>46786240</v>
      </c>
      <c r="AS112" s="110">
        <f>SUMIF($E$4:$E$104,"410",$AS$4:$AS$104)</f>
        <v>0</v>
      </c>
      <c r="AT112" s="110">
        <f>SUMIF($E$4:$E$104,"410",$AT$4:$AT$104)</f>
        <v>0</v>
      </c>
      <c r="AU112" s="110">
        <f>SUMIF($E$4:$E$104,"410",$AU$4:$AU$104)</f>
        <v>0</v>
      </c>
      <c r="AV112" s="110">
        <f>SUMIF($E$4:$E$104,"410",$AV$4:$AV$104)</f>
        <v>0</v>
      </c>
      <c r="AW112" s="110">
        <f>SUMIF($E$4:$E$104,"410",$AW$4:$AW$104)</f>
        <v>24206667</v>
      </c>
      <c r="AX112" s="95">
        <f t="shared" si="114"/>
        <v>0.67331991010397996</v>
      </c>
      <c r="AY112" s="25">
        <f t="shared" si="115"/>
        <v>4566481640</v>
      </c>
      <c r="AZ112" s="113">
        <f>SUMIF($E$4:$E$104,"410",$AZ$4:$AZ$104)</f>
        <v>0</v>
      </c>
      <c r="BA112" s="113">
        <f>SUMIF($E$4:$E$104,"410",$BA$4:$BA$104)</f>
        <v>141979543</v>
      </c>
      <c r="BB112" s="113">
        <f>SUMIF($E$4:$E$104,"410",$BB$4:$BB$104)</f>
        <v>2145475291</v>
      </c>
      <c r="BC112" s="113">
        <f>SUMIF($E$4:$E$104,"410",$BC$4:$BC$104)</f>
        <v>234297558</v>
      </c>
      <c r="BD112" s="113">
        <f>SUMIF($E$4:$E$104,"410",$BD$4:$BD$104)</f>
        <v>0</v>
      </c>
      <c r="BE112" s="113">
        <f>SUMIF($E$4:$E$104,"410",$BE$4:$BE$104)</f>
        <v>0</v>
      </c>
      <c r="BF112" s="113">
        <f>SUMIF($E$4:$E$104,"410",$BF$4:$BF$104)</f>
        <v>0</v>
      </c>
      <c r="BG112" s="113">
        <f>SUMIF($E$4:$E$104,"410",$BG$4:$BG$104)</f>
        <v>0</v>
      </c>
      <c r="BH112" s="113">
        <f>SUMIF($E$4:$E$104,"410",$BH$4:$BH$104)</f>
        <v>0</v>
      </c>
      <c r="BI112" s="113">
        <f>SUMIF($E$4:$E$104,"410",$BI$4:$BI$104)</f>
        <v>0</v>
      </c>
      <c r="BJ112" s="113">
        <f>SUMIF($E$4:$E$104,"410",$BJ$4:$BJ$104)</f>
        <v>0</v>
      </c>
      <c r="BK112" s="113">
        <f>SUMIF($E$4:$E$104,"410",$BK$4:$BK$104)</f>
        <v>1775538898</v>
      </c>
      <c r="BL112" s="113">
        <f>SUMIF($E$4:$E$104,"410",$BL$4:$BL$104)</f>
        <v>0</v>
      </c>
      <c r="BM112" s="113">
        <f>SUMIF($E$4:$E$104,"410",$BM$4:$BM$104)</f>
        <v>0</v>
      </c>
      <c r="BN112" s="113">
        <f>SUMIF($E$4:$E$104,"410",$BN$4:$BN$104)</f>
        <v>151489518</v>
      </c>
      <c r="BO112" s="113">
        <f>SUMIF($E$4:$E$104,"510",$BO$4:$BO$104)</f>
        <v>0</v>
      </c>
      <c r="BP112" s="113">
        <f>SUMIF($E$4:$E$104,"410",$BP$4:$BP$104)</f>
        <v>15907499</v>
      </c>
      <c r="BQ112" s="113">
        <f>SUMIF($E$4:$E$104,"410",$BQ$4:$BQ$104)</f>
        <v>0</v>
      </c>
      <c r="BR112" s="113">
        <f>SUMIF($E$4:$E$104,"410",$BR$4:$BR$104)</f>
        <v>0</v>
      </c>
      <c r="BS112" s="114">
        <f>SUMIF($E$4:$E$104,"410",$BS$4:$BS$104)</f>
        <v>101793333</v>
      </c>
      <c r="BT112" s="115">
        <f t="shared" si="116"/>
        <v>0.13275464801248923</v>
      </c>
      <c r="BU112" s="25">
        <f t="shared" si="117"/>
        <v>900347151</v>
      </c>
      <c r="BV112" s="110">
        <f>SUMIF($E$4:$E$104,"410",$BV$4:$BV$104)</f>
        <v>0</v>
      </c>
      <c r="BW112" s="110">
        <f>SUMIF($E$4:$E$104,"410",$BW$4:$BW$104)</f>
        <v>144865069</v>
      </c>
      <c r="BX112" s="110">
        <f>SUMIF($E$4:$E$104,"410",$BX$4:$BX$104)</f>
        <v>109241968</v>
      </c>
      <c r="BY112" s="110">
        <f>SUMIF($E$4:$E$104,"410",$BY$4:$BY$104)</f>
        <v>0</v>
      </c>
      <c r="BZ112" s="110">
        <f>SUMIF($E$4:$E$104,"410",$BZ$4:$BZ$104)</f>
        <v>0</v>
      </c>
      <c r="CA112" s="110">
        <f>SUMIF($E$4:$E$104,"410",$CA$4:$CA$104)</f>
        <v>0</v>
      </c>
      <c r="CB112" s="110">
        <f t="shared" si="123"/>
        <v>0</v>
      </c>
      <c r="CC112" s="110"/>
      <c r="CD112" s="110">
        <f>SUMIF($E$4:$E$104,"410",$CD$4:$CD$104)</f>
        <v>0</v>
      </c>
      <c r="CE112" s="110">
        <f>SUMIF($E$4:$E$104,"410",$CE$4:$CE$104)</f>
        <v>0</v>
      </c>
      <c r="CF112" s="110">
        <f>SUMIF($E$4:$E$104,"410",$CF$4:$CF$104)</f>
        <v>0</v>
      </c>
      <c r="CG112" s="110">
        <f>SUMIF($E$4:$E$104,"410",$CG$4:$CG$104)</f>
        <v>603197209</v>
      </c>
      <c r="CH112" s="110">
        <f>SUMIF($E$4:$E$104,"410",$CH$4:$CH$104)</f>
        <v>0</v>
      </c>
      <c r="CI112" s="110">
        <f>SUMIF($E$4:$E$104,"410",$CI$4:$CI$104)</f>
        <v>0</v>
      </c>
      <c r="CJ112" s="110">
        <f>SUMIF($E$4:$E$104,"410",$CJ$4:$CJ$104)</f>
        <v>28836238</v>
      </c>
      <c r="CK112" s="110">
        <f>SUMIF($E$4:$E$104,"410",$CK$4:$CK$104)</f>
        <v>0</v>
      </c>
      <c r="CL112" s="110">
        <f>SUMIF($E$4:$E$104,"410",$CL$4:$CL$104)</f>
        <v>0</v>
      </c>
      <c r="CM112" s="110">
        <f>SUMIF($E$4:$E$104,"410",$CM$4:$CM$104)</f>
        <v>0</v>
      </c>
      <c r="CN112" s="110">
        <f>SUMIF($E$4:$E$104,"410",$CN$4:$CN$104)</f>
        <v>0</v>
      </c>
      <c r="CO112" s="116">
        <f>SUMIF($E$4:$E$104,"410",$CO$4:$CO$104)</f>
        <v>14206667</v>
      </c>
      <c r="CP112" s="23">
        <f t="shared" si="118"/>
        <v>0.86724535198751074</v>
      </c>
      <c r="CQ112" s="25">
        <f t="shared" si="119"/>
        <v>5881691478</v>
      </c>
      <c r="CR112" s="113">
        <f>SUMIF($E$4:$E$104,"410",$CR$4:$CR$104)</f>
        <v>0</v>
      </c>
      <c r="CS112" s="113">
        <f>SUMIF($E$4:$E$104,"410",$CS$4:$CS$104)</f>
        <v>355134931</v>
      </c>
      <c r="CT112" s="113">
        <f>SUMIF($E$4:$E$104,"410",$CT$4:$CT$104)</f>
        <v>2440758032</v>
      </c>
      <c r="CU112" s="113">
        <f>SUMIF($E$4:$E$104,"410",$CU$4:$CU$104)</f>
        <v>234297558</v>
      </c>
      <c r="CV112" s="113">
        <f>SUMIF($E$4:$E$104,"410",$CV$4:$CV$104)</f>
        <v>0</v>
      </c>
      <c r="CW112" s="113">
        <f>SUMIF($E$4:$E$104,"410",$CW$4:$CW$104)</f>
        <v>0</v>
      </c>
      <c r="CX112" s="113">
        <f>SUMIF($E$4:$E$104,"410",$CX$4:$CX$104)</f>
        <v>0</v>
      </c>
      <c r="CY112" s="113">
        <f>SUMIF($E$4:$E$104,"410",$CY$4:$CY$104)</f>
        <v>0</v>
      </c>
      <c r="CZ112" s="117">
        <f>SUMIF($E$4:$E$104,"410",$CZ$4:$CZ$104)</f>
        <v>0</v>
      </c>
      <c r="DA112" s="117">
        <f>SUMIF($E$4:$E$104,"410",$DA$4:$DA$104)</f>
        <v>0</v>
      </c>
      <c r="DB112" s="117">
        <f>SUMIF($E$4:$E$104,"410",$DB$4:$DB$104)</f>
        <v>0</v>
      </c>
      <c r="DC112" s="117">
        <f>SUMIF($E$4:$E$104,"410",$DC$4:$DC$104)</f>
        <v>2554360605</v>
      </c>
      <c r="DD112" s="117">
        <f>SUMIF($E$4:$E$104,"410",$DD$4:$DD$104)</f>
        <v>0</v>
      </c>
      <c r="DE112" s="117">
        <f>SUMIF($E$4:$E$104,"410",$DE$4:$DE$104)</f>
        <v>0</v>
      </c>
      <c r="DF112" s="117">
        <f>SUMIF($E$4:$E$104,"410",$DF$4:$DF$104)</f>
        <v>169439520</v>
      </c>
      <c r="DG112" s="117">
        <f>SUMIF($E$4:$E$104,"410",$DG$4:$DG$104)</f>
        <v>0</v>
      </c>
      <c r="DH112" s="117">
        <f>SUMIF($E$4:$E$104,"410",$DH$4:$DH$104)</f>
        <v>15907499</v>
      </c>
      <c r="DI112" s="117">
        <f>SUMIF($E$4:$E$104,"410",$DI$4:$DI$104)</f>
        <v>0</v>
      </c>
      <c r="DJ112" s="117">
        <f>SUMIF($E$4:$E$104,"410",$DJ$4:$DJ$104)</f>
        <v>0</v>
      </c>
      <c r="DK112" s="117">
        <f>SUMIF($E$4:$E$104,"410",$DK$4:$DK$104)</f>
        <v>111793333</v>
      </c>
      <c r="DM112" s="26">
        <f t="shared" si="120"/>
        <v>6782038629</v>
      </c>
      <c r="DN112" s="26">
        <f t="shared" si="121"/>
        <v>6782038629</v>
      </c>
      <c r="DO112" s="26">
        <f t="shared" si="122"/>
        <v>6782038629</v>
      </c>
    </row>
    <row r="113" spans="3:119" ht="14.25" customHeight="1" x14ac:dyDescent="0.25">
      <c r="C113" s="119"/>
      <c r="D113" s="120" t="s">
        <v>333</v>
      </c>
      <c r="E113" s="101">
        <v>510</v>
      </c>
      <c r="F113" s="109"/>
      <c r="G113" s="110">
        <f>SUMIF($E$4:$E$104,"510",$G$4:$G$104)</f>
        <v>1472682191</v>
      </c>
      <c r="H113" s="111">
        <f>SUMIF($E$4:$E$104,"510",$H$4:$H$104)</f>
        <v>0</v>
      </c>
      <c r="I113" s="111">
        <f>SUMIF($E$4:$E$105,"510",$I$4:$I$105)</f>
        <v>720954283</v>
      </c>
      <c r="J113" s="110">
        <f>SUMIF($E$4:$E$104,"510",$J$4:$J$104)</f>
        <v>250000000</v>
      </c>
      <c r="K113" s="110">
        <f>SUMIF($E$4:$E$104,"510",$K$4:$K$104)</f>
        <v>48738920</v>
      </c>
      <c r="L113" s="109">
        <f>SUMIF($E$4:$E$104,"510",$L$4:$L$104)</f>
        <v>0</v>
      </c>
      <c r="M113" s="109">
        <f>SUMIF($E$4:$E$104,"510",$M$4:$M$104)</f>
        <v>0</v>
      </c>
      <c r="N113" s="109">
        <f>SUMIF($E$4:$E$104,"510",$N$4:$N$104)</f>
        <v>0</v>
      </c>
      <c r="O113" s="109">
        <f>SUMIF($E$4:$E$104,"510",$O$4:$O$104)</f>
        <v>0</v>
      </c>
      <c r="P113" s="109">
        <f>SUMIF($E$4:$E$104,"510",$P$4:$P$104)</f>
        <v>0</v>
      </c>
      <c r="Q113" s="109">
        <f>SUMIF($E$4:$E$104,"510",$Q$4:$Q$104)</f>
        <v>0</v>
      </c>
      <c r="R113" s="109">
        <f>SUMIF($E$4:$E$104,"510",$R$4:$R$104)</f>
        <v>0</v>
      </c>
      <c r="S113" s="109">
        <f>SUMIF($E$4:$E$104,"510",$S$4:$S$104)</f>
        <v>0</v>
      </c>
      <c r="T113" s="109">
        <f>SUMIF($E$4:$E$104,"510",$T$4:$T$104)</f>
        <v>0</v>
      </c>
      <c r="U113" s="109">
        <f>SUMIF($E$4:$E$104,"510",$U$4:$U$104)</f>
        <v>278034610</v>
      </c>
      <c r="V113" s="109">
        <f>SUMIF($E$4:$E$104,"510",$V$4:$V$104)</f>
        <v>50000000</v>
      </c>
      <c r="W113" s="109">
        <f>SUMIF($E$4:$E$97,"510",$W$4:$W$97)</f>
        <v>0</v>
      </c>
      <c r="X113" s="109"/>
      <c r="Y113" s="109">
        <f>SUMIF($E$4:$E$104,"510",$Y$4:$Y$104)</f>
        <v>0</v>
      </c>
      <c r="Z113" s="109">
        <f>SUMIF($E$4:$E$104,"510",$Z$4:$Z$104)</f>
        <v>0</v>
      </c>
      <c r="AA113" s="109">
        <f>SUMIF($E$4:$E$104,"510",$AA$4:$AA$104)</f>
        <v>124954378</v>
      </c>
      <c r="AB113" s="112">
        <f t="shared" si="112"/>
        <v>0.44667348190944478</v>
      </c>
      <c r="AC113" s="25">
        <f t="shared" si="113"/>
        <v>657808082</v>
      </c>
      <c r="AD113" s="110">
        <f>SUMIF($E$4:$E$104,"510",$AD$4:$AD$104)</f>
        <v>0</v>
      </c>
      <c r="AE113" s="110">
        <f>SUMIF($E$4:$E$104,"510",$AE$4:$AE$104)</f>
        <v>428964534</v>
      </c>
      <c r="AF113" s="110">
        <f>SUMIF($E$4:$E$104,"510",$AF$4:$AF$104)</f>
        <v>132550170</v>
      </c>
      <c r="AG113" s="110">
        <f>SUMIF($E$4:$E$104,"510",$AG$4:$AG$104)</f>
        <v>0</v>
      </c>
      <c r="AH113" s="110">
        <f>SUMIF($E$4:$E$104,"510",$AH$4:$AH$104)</f>
        <v>0</v>
      </c>
      <c r="AI113" s="110">
        <f>SUMIF($E$4:$E$104,"510",$AI$4:$AI$104)</f>
        <v>0</v>
      </c>
      <c r="AJ113" s="110">
        <f>SUMIF($E$4:$E$104,"510",$AJ$4:$AJ$104)</f>
        <v>0</v>
      </c>
      <c r="AK113" s="110">
        <f>SUMIF($E$4:$E$104,"510",$AK$4:$AK$104)</f>
        <v>0</v>
      </c>
      <c r="AL113" s="110">
        <f>SUMIF($E$4:$E$104,"510",$AL$4:$AL$104)</f>
        <v>0</v>
      </c>
      <c r="AM113" s="110">
        <f>SUMIF($E$4:$E$104,"510",$AM$4:$AM$104)</f>
        <v>0</v>
      </c>
      <c r="AN113" s="110">
        <f>SUMIF($E$4:$E$104,"510",$AN$4:$AN$104)</f>
        <v>0</v>
      </c>
      <c r="AO113" s="110">
        <f>SUMIF($E$4:$E$104,"510",$AO$4:$AO$104)</f>
        <v>0</v>
      </c>
      <c r="AP113" s="110">
        <f>SUMIF($E$4:$E$104,"510",$AP$4:$AP$104)</f>
        <v>0</v>
      </c>
      <c r="AQ113" s="110">
        <f>SUMIF($E$4:$E$104,"510",$AQ$4:$AQ$104)</f>
        <v>0</v>
      </c>
      <c r="AR113" s="110">
        <f>SUMIF($E$4:$E$104,"510",$AR$4:$AR$104)</f>
        <v>50000000</v>
      </c>
      <c r="AS113" s="110">
        <f>SUMIF($E$4:$E$104,"510",$AS$4:$AS$104)</f>
        <v>0</v>
      </c>
      <c r="AT113" s="110">
        <f>SUMIF($E$4:$E$104,"510",$AT$4:$AT$104)</f>
        <v>0</v>
      </c>
      <c r="AU113" s="110">
        <f>SUMIF($E$4:$E$104,"510",$AU$4:$AU$104)</f>
        <v>0</v>
      </c>
      <c r="AV113" s="110">
        <f>SUMIF($E$4:$E$104," 510",$AV$4:$AV$104)</f>
        <v>0</v>
      </c>
      <c r="AW113" s="110">
        <f>SUMIF($E$4:$E$104,"510",$AW$4:$AW$104)</f>
        <v>46293378</v>
      </c>
      <c r="AX113" s="95">
        <f t="shared" si="114"/>
        <v>0.55332651809055522</v>
      </c>
      <c r="AY113" s="25">
        <f t="shared" si="115"/>
        <v>814874109</v>
      </c>
      <c r="AZ113" s="113">
        <f>SUMIF($E$4:$E$104,"510",$AZ$4:$AZ$104)</f>
        <v>0</v>
      </c>
      <c r="BA113" s="113">
        <f>SUMIF($E$4:$E$104,"510",$BA$4:$BA$104)</f>
        <v>291989749</v>
      </c>
      <c r="BB113" s="113">
        <f>SUMIF($E$4:$E$104,"510",$BB$4:$BB$104)</f>
        <v>117449830</v>
      </c>
      <c r="BC113" s="113">
        <f>SUMIF($E$4:$E$104,"510",$BC$4:$BC$104)</f>
        <v>48738920</v>
      </c>
      <c r="BD113" s="113">
        <f>SUMIF($E$4:$E$104,"510",$BD$4:$BD$104)</f>
        <v>0</v>
      </c>
      <c r="BE113" s="113">
        <f>SUMIF($E$4:$E$104,"510",$BE$4:$BE$104)</f>
        <v>0</v>
      </c>
      <c r="BF113" s="113">
        <f>SUMIF($E$4:$E$104,"510",$BF$4:$BF$104)</f>
        <v>0</v>
      </c>
      <c r="BG113" s="113">
        <f>SUMIF($E$4:$E$104,"510",$BG$4:$BG$104)</f>
        <v>0</v>
      </c>
      <c r="BH113" s="113">
        <f>SUMIF($E$4:$E$104,"510",$BH$4:$BH$104)</f>
        <v>0</v>
      </c>
      <c r="BI113" s="113">
        <f>SUMIF($E$4:$E$104,"510",$BI$4:$BI$104)</f>
        <v>0</v>
      </c>
      <c r="BJ113" s="113">
        <f>SUMIF($E$4:$E$104,"510",$BJ$4:$BJ$104)</f>
        <v>0</v>
      </c>
      <c r="BK113" s="113">
        <f>SUMIF($E$4:$E$104,"510",$BK$4:$BK$104)</f>
        <v>0</v>
      </c>
      <c r="BL113" s="113">
        <f>SUMIF($E$4:$E$104,"510",$BL$4:$BL$104)</f>
        <v>0</v>
      </c>
      <c r="BM113" s="113">
        <f>SUMIF($E$4:$E$104,"510",$BM$4:$BM$104)</f>
        <v>278034610</v>
      </c>
      <c r="BN113" s="113">
        <f>SUMIF($E$4:$E$104,"510",$BN$4:$BN$104)</f>
        <v>0</v>
      </c>
      <c r="BO113" s="113">
        <f>SUMIF($E$4:$E$104,"520",$BO$4:$BO$104)</f>
        <v>0</v>
      </c>
      <c r="BP113" s="113"/>
      <c r="BQ113" s="113">
        <f>SUMIF($E$4:$E$104,"510",$BQ$4:$BQ$104)</f>
        <v>0</v>
      </c>
      <c r="BR113" s="113">
        <f>SUMIF($E$4:$E$104,"510",$BR$4:$BR$104)</f>
        <v>0</v>
      </c>
      <c r="BS113" s="114">
        <f>SUMIF($E$4:$E$104,"510",$BS$4:$BS$104)</f>
        <v>78661000</v>
      </c>
      <c r="BT113" s="115">
        <f t="shared" si="116"/>
        <v>0.24138165666186154</v>
      </c>
      <c r="BU113" s="25">
        <f t="shared" si="117"/>
        <v>355478467</v>
      </c>
      <c r="BV113" s="110">
        <f>SUMIF($E$4:$E$104,"510",$BV$4:$BV$104)</f>
        <v>0</v>
      </c>
      <c r="BW113" s="110">
        <f>SUMIF($E$4:$E$104,"510",$BW$4:$BW$104)</f>
        <v>276681091</v>
      </c>
      <c r="BX113" s="110">
        <f>SUMIF($E$4:$E$104,"510",$BX$4:$BX$104)</f>
        <v>45569998</v>
      </c>
      <c r="BY113" s="110">
        <f>SUMIF($E$4:$E$104,"510",$BY$4:$BY$104)</f>
        <v>0</v>
      </c>
      <c r="BZ113" s="110">
        <f>SUMIF($E$4:$E$104,"510",$BZ$4:$BZ$104)</f>
        <v>0</v>
      </c>
      <c r="CA113" s="110">
        <f>SUMIF($E$4:$E$104,"510",$CA$4:$CA$104)</f>
        <v>0</v>
      </c>
      <c r="CB113" s="110">
        <f t="shared" si="123"/>
        <v>0</v>
      </c>
      <c r="CC113" s="110"/>
      <c r="CD113" s="110">
        <f>SUMIF($E$4:$E$104,"510",$CD$4:$CD$104)</f>
        <v>0</v>
      </c>
      <c r="CE113" s="110">
        <f>SUMIF($E$4:$E$104,"510",$CE$4:$CE$104)</f>
        <v>0</v>
      </c>
      <c r="CF113" s="110">
        <f>SUMIF($E$4:$E$104,"510",$CF$4:$CF$104)</f>
        <v>0</v>
      </c>
      <c r="CG113" s="110">
        <f>SUMIF($E$4:$E$104,"510",$CG$4:$CG$104)</f>
        <v>0</v>
      </c>
      <c r="CH113" s="110">
        <f>SUMIF($E$4:$E$104,"510",$CH$4:$CH$104)</f>
        <v>0</v>
      </c>
      <c r="CI113" s="110">
        <f>SUMIF($E$4:$E$104,"510",$CI$4:$CI$104)</f>
        <v>0</v>
      </c>
      <c r="CJ113" s="110">
        <f>SUMIF($E$4:$E$104,"510",$CJ$4:$CJ$104)</f>
        <v>9434000</v>
      </c>
      <c r="CK113" s="110">
        <f>SUMIF($E$4:$E$104,"510",$CK$4:$CK$104)</f>
        <v>0</v>
      </c>
      <c r="CL113" s="110">
        <f>SUMIF($E$4:$E$104,"111",$CL$4:$CL$104)</f>
        <v>0</v>
      </c>
      <c r="CM113" s="110">
        <f>SUMIF($E$4:$E$104,"510",$CM$4:$CM$104)</f>
        <v>0</v>
      </c>
      <c r="CN113" s="110">
        <f>SUMIF($E$4:$E$104,"510",$CN$4:$CN$104)</f>
        <v>0</v>
      </c>
      <c r="CO113" s="116">
        <f>SUMIF($E$4:$E$104,"510",$CO$4:$CO$104)</f>
        <v>23793378</v>
      </c>
      <c r="CP113" s="23">
        <f t="shared" si="118"/>
        <v>0.75861834333813849</v>
      </c>
      <c r="CQ113" s="25">
        <f t="shared" si="119"/>
        <v>1117203724</v>
      </c>
      <c r="CR113" s="113">
        <f>SUMIF($E$4:$E$104,"510",$CR$4:$CR$104)</f>
        <v>0</v>
      </c>
      <c r="CS113" s="113">
        <f>SUMIF($E$4:$E$104,"510",$CS$4:$CS$104)</f>
        <v>444273192</v>
      </c>
      <c r="CT113" s="113">
        <f>SUMIF($E$4:$E$104,"510",$CT$4:$CT$104)</f>
        <v>204430002</v>
      </c>
      <c r="CU113" s="113">
        <f>SUMIF($E$4:$E$104,"510",$CU$4:$CU$104)</f>
        <v>48738920</v>
      </c>
      <c r="CV113" s="113">
        <f>SUMIF($E$4:$E$104,"510",$CV$4:$CV$104)</f>
        <v>0</v>
      </c>
      <c r="CW113" s="113">
        <f>SUMIF($E$4:$E$104,"510",$CW$4:$CW$104)</f>
        <v>0</v>
      </c>
      <c r="CX113" s="113">
        <f>SUMIF($E$4:$E$104,"510",$CX$4:$CX$104)</f>
        <v>0</v>
      </c>
      <c r="CY113" s="113">
        <f>SUMIF($E$4:$E$104,"510",$CY$4:$CY$104)</f>
        <v>0</v>
      </c>
      <c r="CZ113" s="117">
        <f>SUMIF($E$4:$E$104,"510",$CZ$4:$CZ$104)</f>
        <v>0</v>
      </c>
      <c r="DA113" s="117">
        <f>SUMIF($E$4:$E$104,"510",$DA$4:$DA$104)</f>
        <v>0</v>
      </c>
      <c r="DB113" s="117">
        <f>SUMIF($E$4:$E$104,"510",$DB$4:$DB$104)</f>
        <v>0</v>
      </c>
      <c r="DC113" s="117">
        <f>SUMIF($E$4:$E$104,"510",$DC$4:$DC$104)</f>
        <v>0</v>
      </c>
      <c r="DD113" s="117">
        <f>SUMIF($E$4:$E$104,"510",$DD$4:$DD$104)</f>
        <v>0</v>
      </c>
      <c r="DE113" s="117">
        <f>SUMIF($E$4:$E$104,"510",$DE$4:$DE$104)</f>
        <v>278034610</v>
      </c>
      <c r="DF113" s="117">
        <f>SUMIF($E$4:$E$104,"510",$DF$4:$DF$104)</f>
        <v>40566000</v>
      </c>
      <c r="DG113" s="117">
        <f>SUMIF($E$4:$E$104,"510",$DG$4:$DG$104)</f>
        <v>0</v>
      </c>
      <c r="DH113" s="117">
        <f>SUMIF($E$4:$E$104,"510",$DH$4:$DH$104)</f>
        <v>0</v>
      </c>
      <c r="DI113" s="117">
        <f>SUMIF($E$4:$E$104,"510",$DI$4:$DI$104)</f>
        <v>0</v>
      </c>
      <c r="DJ113" s="117">
        <f>SUMIF($E$4:$E$104,"510",$DJ$4:$DJ$104)</f>
        <v>0</v>
      </c>
      <c r="DK113" s="117">
        <f>SUMIF($E$4:$E$104,"510",$DK$4:$DK$104)</f>
        <v>101161000</v>
      </c>
      <c r="DM113" s="26">
        <f t="shared" si="120"/>
        <v>1472682191</v>
      </c>
      <c r="DN113" s="26">
        <f t="shared" si="121"/>
        <v>1472682191</v>
      </c>
      <c r="DO113" s="26">
        <f t="shared" si="122"/>
        <v>1472682191</v>
      </c>
    </row>
    <row r="114" spans="3:119" x14ac:dyDescent="0.25">
      <c r="C114" s="119"/>
      <c r="D114" s="108" t="s">
        <v>334</v>
      </c>
      <c r="E114" s="101">
        <v>520</v>
      </c>
      <c r="F114" s="109"/>
      <c r="G114" s="110">
        <f>SUMIF($E$4:$E$104,"520",$G$4:$G$104)</f>
        <v>2077873680</v>
      </c>
      <c r="H114" s="111">
        <f>SUMIF($E$4:$E$104,"520",$H$4:$H$104)</f>
        <v>0</v>
      </c>
      <c r="I114" s="111">
        <f>SUMIF($E$4:$E$104,"520",$I$4:$I$104)</f>
        <v>422000000</v>
      </c>
      <c r="J114" s="110">
        <f>SUMIF($E$4:$E$104,"520",$J$4:$J$104)</f>
        <v>0</v>
      </c>
      <c r="K114" s="110">
        <f>SUMIF($E$4:$E$104,"520",$K$4:$K$104)</f>
        <v>0</v>
      </c>
      <c r="L114" s="109">
        <f>SUMIF($E$4:$E$104,"520",$L$4:$L$104)</f>
        <v>0</v>
      </c>
      <c r="M114" s="109">
        <f>SUMIF($E$4:$E$104,"520",$M$4:$M$104)</f>
        <v>0</v>
      </c>
      <c r="N114" s="109">
        <f>SUMIF($E$4:$E$104,"520",$N$4:$N$104)</f>
        <v>0</v>
      </c>
      <c r="O114" s="109">
        <f>SUMIF($E$4:$E$104,"520",$O$4:$O$104)</f>
        <v>0</v>
      </c>
      <c r="P114" s="109">
        <f>SUMIF($E$4:$E$104,"520",$P$4:$P$104)</f>
        <v>0</v>
      </c>
      <c r="Q114" s="109">
        <f>SUMIF($E$4:$E$104,"520",$Q$4:$Q$104)</f>
        <v>0</v>
      </c>
      <c r="R114" s="109">
        <f>SUMIF($E$4:$E$104,"520",$R$4:$R$104)</f>
        <v>0</v>
      </c>
      <c r="S114" s="109">
        <f>SUMIF($E$4:$E$104,"520",$S$4:$S$104)</f>
        <v>1018432040</v>
      </c>
      <c r="T114" s="109">
        <f>SUMIF($E$4:$E$104,"520",$T$4:$T$104)</f>
        <v>0</v>
      </c>
      <c r="U114" s="109">
        <f>SUMIF($E$4:$E$104,"520",$U$4:$U$104)</f>
        <v>0</v>
      </c>
      <c r="V114" s="109">
        <f>SUMIF($E$4:$E$104,"520",$V$4:$V$104)</f>
        <v>220084973</v>
      </c>
      <c r="W114" s="109">
        <f>SUMIF($E$4:$E$97,"520",$W$4:$W$97)</f>
        <v>0</v>
      </c>
      <c r="X114" s="109"/>
      <c r="Y114" s="109">
        <f>SUMIF($E$4:$E$104,"520",$Y$4:$Y$104)</f>
        <v>0</v>
      </c>
      <c r="Z114" s="109">
        <f>SUMIF($E$4:$E$104,"520",$Z$4:$Z$104)</f>
        <v>0</v>
      </c>
      <c r="AA114" s="109">
        <f>SUMIF($E$4:$E$104,"520",$AA$4:$AA$104)</f>
        <v>417356667</v>
      </c>
      <c r="AB114" s="112">
        <f t="shared" si="112"/>
        <v>0.26548500051263946</v>
      </c>
      <c r="AC114" s="25">
        <f t="shared" si="113"/>
        <v>551644295</v>
      </c>
      <c r="AD114" s="110">
        <f>SUMIF($E$4:$E$104,"520",$AD$4:$AD$104)</f>
        <v>0</v>
      </c>
      <c r="AE114" s="110">
        <f>SUMIF($E$4:$E$104,"520",$AE$4:$AE$104)</f>
        <v>247783860</v>
      </c>
      <c r="AF114" s="110">
        <f>SUMIF($E$4:$E$104,"520",$AF$4:$AF$104)</f>
        <v>0</v>
      </c>
      <c r="AG114" s="110">
        <f>SUMIF($E$4:$E$104,"520",$AG$4:$AG$104)</f>
        <v>0</v>
      </c>
      <c r="AH114" s="110">
        <f>SUMIF($E$4:$E$104,"520",$AH$4:$AH$104)</f>
        <v>0</v>
      </c>
      <c r="AI114" s="110">
        <f>SUMIF($E$4:$E$104,"520",$AI$4:$AI$104)</f>
        <v>0</v>
      </c>
      <c r="AJ114" s="110">
        <f>SUMIF($E$4:$E$104,"520",$AJ$4:$AJ$104)</f>
        <v>0</v>
      </c>
      <c r="AK114" s="110">
        <f>SUMIF($E$4:$E$104,"520",$AK$4:$AK$104)</f>
        <v>0</v>
      </c>
      <c r="AL114" s="110">
        <f>SUMIF($E$4:$E$104,"520",$AL$4:$AL$104)</f>
        <v>0</v>
      </c>
      <c r="AM114" s="110">
        <f>SUMIF($E$4:$E$104,"520",$AM$4:$AM$104)</f>
        <v>0</v>
      </c>
      <c r="AN114" s="110">
        <f>SUMIF($E$4:$E$104,"520",$AN$4:$AN$104)</f>
        <v>0</v>
      </c>
      <c r="AO114" s="110">
        <f>SUMIF($E$4:$E$104,"520",$AO$4:$AO$104)</f>
        <v>0</v>
      </c>
      <c r="AP114" s="110">
        <f>SUMIF($E$4:$E$104,"520",$AP$4:$AP$104)</f>
        <v>0</v>
      </c>
      <c r="AQ114" s="110">
        <f>SUMIF($E$4:$E$104,"520",$AQ$4:$AQ$104)</f>
        <v>0</v>
      </c>
      <c r="AR114" s="110">
        <f>SUMIF($E$4:$E$104,"520",$AR$4:$AR$104)</f>
        <v>65267762</v>
      </c>
      <c r="AS114" s="110">
        <f>SUMIF($E$4:$E$104,"520",$AS$4:$AS$104)</f>
        <v>0</v>
      </c>
      <c r="AT114" s="110">
        <f>SUMIF($E$4:$E$104,"520",$AT$4:$AT$104)</f>
        <v>0</v>
      </c>
      <c r="AU114" s="110">
        <f>SUMIF($E$4:$E$104,"520",$AU$4:$AU$104)</f>
        <v>0</v>
      </c>
      <c r="AV114" s="110">
        <f>SUMIF($E$4:$E$104,"520",$AV$4:$AV$104)</f>
        <v>0</v>
      </c>
      <c r="AW114" s="110">
        <f>SUMIF($E$4:$E$104,"520",$AW$4:$AW$104)</f>
        <v>238592673</v>
      </c>
      <c r="AX114" s="95">
        <f t="shared" si="114"/>
        <v>0.73451499948736054</v>
      </c>
      <c r="AY114" s="25">
        <f t="shared" si="115"/>
        <v>1526229385</v>
      </c>
      <c r="AZ114" s="113">
        <f>SUMIF($E$4:$E$104,"520",$AZ$4:$AZ$104)</f>
        <v>0</v>
      </c>
      <c r="BA114" s="113">
        <f>SUMIF($E$4:$E$104,"520",$BA$4:$BA$104)</f>
        <v>174216140</v>
      </c>
      <c r="BB114" s="113">
        <f>SUMIF($E$4:$E$104,"520",$BB$4:$BB$104)</f>
        <v>0</v>
      </c>
      <c r="BC114" s="113">
        <f>SUMIF($E$4:$E$104,"520",$BC$4:$BC$104)</f>
        <v>0</v>
      </c>
      <c r="BD114" s="113">
        <f>SUMIF($E$4:$E$104,"520",$BD$4:$BD$104)</f>
        <v>0</v>
      </c>
      <c r="BE114" s="113">
        <f>SUMIF($E$4:$E$104,"520",$BE$4:$BE$104)</f>
        <v>0</v>
      </c>
      <c r="BF114" s="113">
        <f>SUMIF($E$4:$E$104,"520",$BF$4:$BF$104)</f>
        <v>0</v>
      </c>
      <c r="BG114" s="113">
        <f>SUMIF($E$4:$E$104,"520",$BG$4:$BG$104)</f>
        <v>0</v>
      </c>
      <c r="BH114" s="113">
        <f>SUMIF($E$4:$E$104,"520",$BH$4:$BH$104)</f>
        <v>0</v>
      </c>
      <c r="BI114" s="113">
        <f>SUMIF($E$4:$E$104,"520",$BI$4:$BI$104)</f>
        <v>0</v>
      </c>
      <c r="BJ114" s="113">
        <f>SUMIF($E$4:$E$104,"520",$BJ$4:$BJ$104)</f>
        <v>0</v>
      </c>
      <c r="BK114" s="113">
        <f>SUMIF($E$4:$E$104,"520",$BK$4:$BK$104)</f>
        <v>1018432040</v>
      </c>
      <c r="BL114" s="113">
        <f>SUMIF($E$4:$E$104,"520",$BL$4:$BL$104)</f>
        <v>0</v>
      </c>
      <c r="BM114" s="113">
        <f>SUMIF($E$4:$E$104,"520",$BM$4:$BM$104)</f>
        <v>0</v>
      </c>
      <c r="BN114" s="113">
        <f>SUMIF($E$4:$E$104,"520",$BN$4:$BN$104)</f>
        <v>154817211</v>
      </c>
      <c r="BO114" s="113">
        <f>SUMIF($E$4:$E$104,"111",$BO$4:$BO$104)</f>
        <v>0</v>
      </c>
      <c r="BP114" s="113"/>
      <c r="BQ114" s="113">
        <f>SUMIF($E$4:$E$104,"520",$BQ$4:$BQ$104)</f>
        <v>0</v>
      </c>
      <c r="BR114" s="113">
        <f>SUMIF($E$4:$E$104,"520",$BR$4:$BR$104)</f>
        <v>0</v>
      </c>
      <c r="BS114" s="114">
        <f>SUMIF($E$4:$E$104,"520",$BS$4:$BS$104)</f>
        <v>178763994</v>
      </c>
      <c r="BT114" s="115">
        <f t="shared" si="116"/>
        <v>0.21278687499424892</v>
      </c>
      <c r="BU114" s="25">
        <f t="shared" si="117"/>
        <v>442144247</v>
      </c>
      <c r="BV114" s="110">
        <f>SUMIF($E$4:$E$104,"520",$BV$4:$BV$104)</f>
        <v>0</v>
      </c>
      <c r="BW114" s="110">
        <f>SUMIF($E$4:$E$104,"520",$BW$4:$BW$104)</f>
        <v>194390526</v>
      </c>
      <c r="BX114" s="110">
        <f>SUMIF($E$4:$E$104,"520",$BX$4:$BX$104)</f>
        <v>0</v>
      </c>
      <c r="BY114" s="110">
        <f>SUMIF($E$4:$E$104,"520",$BY$4:$BY$104)</f>
        <v>0</v>
      </c>
      <c r="BZ114" s="110">
        <f>SUMIF($E$4:$E$104,"520",$BZ$4:$BZ$104)</f>
        <v>0</v>
      </c>
      <c r="CA114" s="110">
        <f>SUMIF($E$4:$E$104,"520",$CA$4:$CA$104)</f>
        <v>0</v>
      </c>
      <c r="CB114" s="110">
        <f t="shared" si="123"/>
        <v>0</v>
      </c>
      <c r="CC114" s="110"/>
      <c r="CD114" s="110">
        <f>SUMIF($E$4:$E$104,"520",$CD$4:$CD$104)</f>
        <v>0</v>
      </c>
      <c r="CE114" s="110">
        <f>SUMIF($E$4:$E$104,"520",$CE$4:$CE$104)</f>
        <v>0</v>
      </c>
      <c r="CF114" s="110">
        <f>SUMIF($E$4:$E$104,"520",$CF$4:$CF$104)</f>
        <v>0</v>
      </c>
      <c r="CG114" s="110">
        <f>SUMIF($E$4:$E$104,"520",$CG$4:$CG$104)</f>
        <v>0</v>
      </c>
      <c r="CH114" s="110">
        <f>SUMIF($E$4:$E$104,"520",$CH$4:$CH$104)</f>
        <v>0</v>
      </c>
      <c r="CI114" s="110">
        <f>SUMIF($E$4:$E$104,"520",$CI$4:$CI$104)</f>
        <v>0</v>
      </c>
      <c r="CJ114" s="110">
        <f>SUMIF($E$4:$E$104,"520",$CJ$4:$CJ$104)</f>
        <v>31583922</v>
      </c>
      <c r="CK114" s="110">
        <f>SUMIF($E$4:$E$104,"520",$CK$4:$CK$104)</f>
        <v>0</v>
      </c>
      <c r="CL114" s="110">
        <f>SUMIF($E$4:$E$104,"111",$CL$4:$CL$104)</f>
        <v>0</v>
      </c>
      <c r="CM114" s="110">
        <f>SUMIF($E$4:$E$104,"520",$CM$4:$CM$104)</f>
        <v>0</v>
      </c>
      <c r="CN114" s="110">
        <f>SUMIF($E$4:$E$104,"520",$CN$4:$CN$104)</f>
        <v>0</v>
      </c>
      <c r="CO114" s="116">
        <f>SUMIF($E$4:$E$104,"520",$CO$4:$CO$104)</f>
        <v>216169799</v>
      </c>
      <c r="CP114" s="23">
        <f t="shared" si="118"/>
        <v>0.78721312500575102</v>
      </c>
      <c r="CQ114" s="25">
        <f t="shared" si="119"/>
        <v>1635729433</v>
      </c>
      <c r="CR114" s="113">
        <f>SUMIF($E$4:$E$104,"520",$CR$4:$CR$104)</f>
        <v>0</v>
      </c>
      <c r="CS114" s="113">
        <f>SUMIF($E$4:$E$104,"520",$CS$4:$CS$104)</f>
        <v>227609474</v>
      </c>
      <c r="CT114" s="113">
        <f>SUMIF($E$4:$E$104,"520",$CT$4:$CT$104)</f>
        <v>0</v>
      </c>
      <c r="CU114" s="113">
        <f>SUMIF($E$4:$E$104,"520",$CU$4:$CU$104)</f>
        <v>0</v>
      </c>
      <c r="CV114" s="113">
        <f>SUMIF($E$4:$E$104,"520",$CV$4:$CV$104)</f>
        <v>0</v>
      </c>
      <c r="CW114" s="113">
        <f>SUMIF($E$4:$E$104,"520",$CW$4:$CW$104)</f>
        <v>0</v>
      </c>
      <c r="CX114" s="113">
        <f>SUMIF($E$4:$E$104,"520",$CX$4:$CX$104)</f>
        <v>0</v>
      </c>
      <c r="CY114" s="113">
        <f>SUMIF($E$4:$E$104,"520",$CY$4:$CY$104)</f>
        <v>0</v>
      </c>
      <c r="CZ114" s="117">
        <f>SUMIF($E$4:$E$104,"520",$CZ$4:$CZ$104)</f>
        <v>0</v>
      </c>
      <c r="DA114" s="117">
        <f>SUMIF($E$4:$E$104,"520",$DA$4:$DA$104)</f>
        <v>0</v>
      </c>
      <c r="DB114" s="117">
        <f>SUMIF($E$4:$E$104,"520",$DB$4:$DB$104)</f>
        <v>0</v>
      </c>
      <c r="DC114" s="117">
        <f>SUMIF($E$4:$E$104,"520",$DC$4:$DC$104)</f>
        <v>1018432040</v>
      </c>
      <c r="DD114" s="117">
        <f>SUMIF($E$4:$E$104,"520",$DD$4:$DD$104)</f>
        <v>0</v>
      </c>
      <c r="DE114" s="117">
        <f>SUMIF($E$4:$E$104,"520",$DE$4:$DE$104)</f>
        <v>0</v>
      </c>
      <c r="DF114" s="117">
        <f>SUMIF($E$4:$E$104,"520",$DF$4:$DF$104)</f>
        <v>188501051</v>
      </c>
      <c r="DG114" s="117">
        <f>SUMIF($E$4:$E$104,"520",$DG$4:$DG$104)</f>
        <v>0</v>
      </c>
      <c r="DH114" s="117">
        <f>SUMIF($E$4:$E$104,"520",$DH$4:$DH$104)</f>
        <v>0</v>
      </c>
      <c r="DI114" s="117">
        <f>SUMIF($E$4:$E$104,"520",$DI$4:$DI$104)</f>
        <v>0</v>
      </c>
      <c r="DJ114" s="117">
        <f>SUMIF($E$4:$E$104,"520",$DJ$4:$DJ$104)</f>
        <v>0</v>
      </c>
      <c r="DK114" s="117">
        <f>SUMIF($E$4:$E$104,"520",$DK$4:$DK$104)</f>
        <v>201186868</v>
      </c>
      <c r="DM114" s="26">
        <f t="shared" si="120"/>
        <v>2077873680</v>
      </c>
      <c r="DN114" s="26">
        <f t="shared" si="121"/>
        <v>2077873680</v>
      </c>
      <c r="DO114" s="26">
        <f t="shared" si="122"/>
        <v>2077873680</v>
      </c>
    </row>
    <row r="115" spans="3:119" ht="25.5" x14ac:dyDescent="0.25">
      <c r="C115" s="119"/>
      <c r="D115" s="108" t="s">
        <v>335</v>
      </c>
      <c r="E115" s="101" t="s">
        <v>307</v>
      </c>
      <c r="F115" s="109"/>
      <c r="G115" s="110">
        <f>SUMIF($E$4:$E$104,"520-2",$G$4:$G$104)</f>
        <v>700456632</v>
      </c>
      <c r="H115" s="111"/>
      <c r="I115" s="111"/>
      <c r="J115" s="111"/>
      <c r="K115" s="110">
        <f>SUMIF($E$4:$E$104,"520-2",$K$4:$K$104)</f>
        <v>0</v>
      </c>
      <c r="L115" s="111"/>
      <c r="M115" s="111"/>
      <c r="N115" s="109">
        <f>SUMIF($E$4:$E$104,"520-2",$N$4:$N$104)</f>
        <v>0</v>
      </c>
      <c r="O115" s="111"/>
      <c r="P115" s="111"/>
      <c r="Q115" s="111"/>
      <c r="R115" s="111"/>
      <c r="S115" s="111"/>
      <c r="T115" s="111"/>
      <c r="U115" s="109">
        <f>SUMIF($E$4:$E$104,"520-2",$U$4:$U$104)</f>
        <v>0</v>
      </c>
      <c r="V115" s="111"/>
      <c r="W115" s="111"/>
      <c r="X115" s="111"/>
      <c r="Y115" s="109">
        <f>SUMIF($E$4:$E$104,"520-2",$Y$4:$Y$104)</f>
        <v>667371659</v>
      </c>
      <c r="Z115" s="109">
        <f>SUMIF($E$4:$E$104,"520-2",$Z$4:$Z$104)</f>
        <v>33084973</v>
      </c>
      <c r="AA115" s="109">
        <f>SUMIF($E$4:$E$104,"520-2",$AA$4:$AA$104)</f>
        <v>0</v>
      </c>
      <c r="AB115" s="112">
        <f t="shared" si="112"/>
        <v>0.29832588407843069</v>
      </c>
      <c r="AC115" s="25">
        <f t="shared" si="113"/>
        <v>208964344</v>
      </c>
      <c r="AD115" s="110">
        <f>SUMIF($E$4:$E$104,"520-2",$AD$4:$AD$104)</f>
        <v>0</v>
      </c>
      <c r="AE115" s="110">
        <f>SUMIF($E$4:$E$104,"520-2",$AE$4:$AE$104)</f>
        <v>0</v>
      </c>
      <c r="AF115" s="110">
        <f>SUMIF($E$4:$E$104,"520-2",$AF$4:$AF$104)</f>
        <v>0</v>
      </c>
      <c r="AG115" s="110">
        <f>SUMIF($E$4:$E$104,"520-2",$AG$4:$AG$104)</f>
        <v>0</v>
      </c>
      <c r="AH115" s="110">
        <f>SUMIF($E$4:$E$104,"520-2",$AH$4:$AH$104)</f>
        <v>0</v>
      </c>
      <c r="AI115" s="110">
        <f>SUMIF($E$4:$E$104,"520-2",$AI$4:$AI$104)</f>
        <v>0</v>
      </c>
      <c r="AJ115" s="110">
        <f>SUMIF($E$4:$E$104,"520-2",$AJ$4:$AJ$104)</f>
        <v>0</v>
      </c>
      <c r="AK115" s="110">
        <f>SUMIF($E$4:$E$104,"520-2",$AK$4:$AK$104)</f>
        <v>0</v>
      </c>
      <c r="AL115" s="110">
        <f>SUMIF($E$4:$E$104,"520-2",$AL$4:$AL$104)</f>
        <v>0</v>
      </c>
      <c r="AM115" s="110">
        <f>SUMIF($E$4:$E$104,"520-2",$AM$4:$AM$104)</f>
        <v>0</v>
      </c>
      <c r="AN115" s="110">
        <f>SUMIF($E$4:$E$104,"520-2",$AN$4:$AN$104)</f>
        <v>0</v>
      </c>
      <c r="AO115" s="110">
        <f>SUMIF($E$4:$E$104,"520-2",$AO$4:$AO$104)</f>
        <v>0</v>
      </c>
      <c r="AP115" s="110">
        <f>SUMIF($E$4:$E$104,"520-2",$AP$4:$AP$104)</f>
        <v>0</v>
      </c>
      <c r="AQ115" s="110">
        <f>SUMIF($E$4:$E$104,"520-2",$AQ$4:$AQ$104)</f>
        <v>0</v>
      </c>
      <c r="AR115" s="110">
        <f>SUMIF($E$4:$E$104,"520-2",$AR$4:$AR$104)</f>
        <v>0</v>
      </c>
      <c r="AS115" s="110">
        <f>SUMIF($E$4:$E$104,"520-2",$AS$4:$AS$104)</f>
        <v>0</v>
      </c>
      <c r="AT115" s="110">
        <f>SUMIF($E$4:$E$104,"520-2",$AT$4:$AT$104)</f>
        <v>0</v>
      </c>
      <c r="AU115" s="110">
        <f>SUMIF($E$4:$E$104,"520-2",$AU$4:$AU$104)</f>
        <v>175879371</v>
      </c>
      <c r="AV115" s="110">
        <f>SUMIF($E$4:$E$104,"520-2",$AV$4:$AV$104)</f>
        <v>33084973</v>
      </c>
      <c r="AW115" s="110">
        <f>SUMIF($E$4:$E$104,"520-2",$AW$4:$AW$104)</f>
        <v>0</v>
      </c>
      <c r="AX115" s="95">
        <f t="shared" si="114"/>
        <v>0.70167411592156936</v>
      </c>
      <c r="AY115" s="25">
        <f t="shared" si="115"/>
        <v>491492288</v>
      </c>
      <c r="AZ115" s="113"/>
      <c r="BA115" s="113"/>
      <c r="BB115" s="113"/>
      <c r="BC115" s="113">
        <f>SUMIF($E$4:$E$104,"520-2",$BC$4:$BC$104)</f>
        <v>0</v>
      </c>
      <c r="BD115" s="113"/>
      <c r="BE115" s="113"/>
      <c r="BF115" s="113"/>
      <c r="BG115" s="113"/>
      <c r="BH115" s="113"/>
      <c r="BI115" s="113"/>
      <c r="BJ115" s="113"/>
      <c r="BK115" s="113"/>
      <c r="BL115" s="113"/>
      <c r="BM115" s="113">
        <f>SUMIF($E$4:$E$104,"520-2",$BM$4:$BM$104)</f>
        <v>0</v>
      </c>
      <c r="BN115" s="113"/>
      <c r="BO115" s="113"/>
      <c r="BP115" s="113"/>
      <c r="BQ115" s="113">
        <f>SUMIF($E$4:$E$104,"520-2",$BQ$4:$BQ$104)</f>
        <v>491492288</v>
      </c>
      <c r="BR115" s="113">
        <f>SUMIF($E$4:$E$104,"520-2",$BR$4:$BR$104)</f>
        <v>0</v>
      </c>
      <c r="BS115" s="114"/>
      <c r="BT115" s="115">
        <f t="shared" si="116"/>
        <v>0.29694760602966208</v>
      </c>
      <c r="BU115" s="25">
        <f t="shared" si="117"/>
        <v>207998920</v>
      </c>
      <c r="BV115" s="116"/>
      <c r="BW115" s="116"/>
      <c r="BX115" s="116"/>
      <c r="BY115" s="110">
        <f>SUMIF($E$4:$E$104,"520-2",$BY$4:$BY$104)</f>
        <v>0</v>
      </c>
      <c r="BZ115" s="110"/>
      <c r="CA115" s="110"/>
      <c r="CB115" s="110">
        <f t="shared" si="123"/>
        <v>0</v>
      </c>
      <c r="CC115" s="110"/>
      <c r="CD115" s="110"/>
      <c r="CE115" s="110"/>
      <c r="CF115" s="110"/>
      <c r="CG115" s="110"/>
      <c r="CH115" s="110">
        <f>SUMIF($E$4:$E$104,"520-2",$CH$4:$CH$104)</f>
        <v>0</v>
      </c>
      <c r="CI115" s="110">
        <f>SUMIF($E$4:$E$104,"520-2",$CI$4:$CI$104)</f>
        <v>0</v>
      </c>
      <c r="CJ115" s="110"/>
      <c r="CK115" s="110"/>
      <c r="CL115" s="110">
        <f>SUMIF($E$4:$E$104,"111",$CL$4:$CL$104)</f>
        <v>0</v>
      </c>
      <c r="CM115" s="110">
        <f>SUMIF($E$4:$E$104,"520-2",$CM$4:$CM$104)</f>
        <v>175165320</v>
      </c>
      <c r="CN115" s="110">
        <f>+'[1]ENERO 2017'!$H$908</f>
        <v>32833600</v>
      </c>
      <c r="CO115" s="116"/>
      <c r="CP115" s="23">
        <f t="shared" si="118"/>
        <v>0.70305239397033792</v>
      </c>
      <c r="CQ115" s="25">
        <f t="shared" si="119"/>
        <v>492457712</v>
      </c>
      <c r="CR115" s="114"/>
      <c r="CS115" s="114"/>
      <c r="CT115" s="114"/>
      <c r="CU115" s="114"/>
      <c r="CV115" s="113"/>
      <c r="CW115" s="113"/>
      <c r="CX115" s="113"/>
      <c r="CY115" s="113"/>
      <c r="CZ115" s="117"/>
      <c r="DA115" s="117"/>
      <c r="DB115" s="117"/>
      <c r="DC115" s="117"/>
      <c r="DD115" s="117"/>
      <c r="DE115" s="117">
        <f>SUMIF($E$4:$E$104,"520-2",$DE$4:$DE$104)</f>
        <v>0</v>
      </c>
      <c r="DF115" s="117"/>
      <c r="DG115" s="117"/>
      <c r="DH115" s="117">
        <f>SUMIF($E$4:$E$104,"520-2",$DH$4:$DH$104)</f>
        <v>0</v>
      </c>
      <c r="DI115" s="117">
        <f>SUMIF($E$4:$E$104,"520-2",$DI$4:$DI$104)</f>
        <v>492206339</v>
      </c>
      <c r="DJ115" s="117">
        <f>SUMIF($E$4:$E$104,"520-2",$DJ$4:$DJ$104)</f>
        <v>251373</v>
      </c>
      <c r="DK115" s="117"/>
      <c r="DM115" s="26">
        <f t="shared" si="120"/>
        <v>700456632</v>
      </c>
      <c r="DN115" s="26">
        <f t="shared" si="121"/>
        <v>700456632</v>
      </c>
      <c r="DO115" s="26">
        <f t="shared" si="122"/>
        <v>700456632</v>
      </c>
    </row>
    <row r="116" spans="3:119" x14ac:dyDescent="0.25">
      <c r="C116" s="119"/>
      <c r="D116" s="108" t="s">
        <v>336</v>
      </c>
      <c r="E116" s="121"/>
      <c r="F116" s="122"/>
      <c r="G116" s="123">
        <f t="shared" ref="G116:AA116" si="124">SUM(G109:G115)</f>
        <v>16805059537</v>
      </c>
      <c r="H116" s="123">
        <f t="shared" si="124"/>
        <v>0</v>
      </c>
      <c r="I116" s="123">
        <f t="shared" si="124"/>
        <v>2084954283</v>
      </c>
      <c r="J116" s="123">
        <f t="shared" si="124"/>
        <v>3950000000</v>
      </c>
      <c r="K116" s="123">
        <f t="shared" si="124"/>
        <v>1973969361</v>
      </c>
      <c r="L116" s="123">
        <f t="shared" si="124"/>
        <v>80883013</v>
      </c>
      <c r="M116" s="123">
        <f t="shared" si="124"/>
        <v>210796645</v>
      </c>
      <c r="N116" s="123">
        <f t="shared" si="124"/>
        <v>12004716</v>
      </c>
      <c r="O116" s="123">
        <f t="shared" si="124"/>
        <v>6840985</v>
      </c>
      <c r="P116" s="123">
        <f t="shared" si="124"/>
        <v>30665828</v>
      </c>
      <c r="Q116" s="123">
        <f t="shared" si="124"/>
        <v>1940856</v>
      </c>
      <c r="R116" s="123">
        <f t="shared" si="124"/>
        <v>135153822</v>
      </c>
      <c r="S116" s="123">
        <f t="shared" si="124"/>
        <v>4175989854</v>
      </c>
      <c r="T116" s="123">
        <f t="shared" si="124"/>
        <v>300000000</v>
      </c>
      <c r="U116" s="123">
        <f t="shared" si="124"/>
        <v>278034610</v>
      </c>
      <c r="V116" s="123">
        <f t="shared" si="124"/>
        <v>921360731</v>
      </c>
      <c r="W116" s="123">
        <f t="shared" si="124"/>
        <v>0</v>
      </c>
      <c r="X116" s="123">
        <f t="shared" si="124"/>
        <v>15907499</v>
      </c>
      <c r="Y116" s="123">
        <f t="shared" si="124"/>
        <v>667371659</v>
      </c>
      <c r="Z116" s="123">
        <f t="shared" si="124"/>
        <v>33084973</v>
      </c>
      <c r="AA116" s="123">
        <f t="shared" si="124"/>
        <v>1926100702</v>
      </c>
      <c r="AB116" s="112">
        <f t="shared" si="112"/>
        <v>0.29005491062188554</v>
      </c>
      <c r="AC116" s="123">
        <f t="shared" ref="AC116:AW118" si="125">SUM(AC109:AC115)</f>
        <v>4874390042</v>
      </c>
      <c r="AD116" s="123">
        <f t="shared" si="125"/>
        <v>0</v>
      </c>
      <c r="AE116" s="123">
        <f t="shared" si="125"/>
        <v>1302602851</v>
      </c>
      <c r="AF116" s="123">
        <f t="shared" si="125"/>
        <v>628567510</v>
      </c>
      <c r="AG116" s="123">
        <f>SUM(AG109:AG115)</f>
        <v>566619296</v>
      </c>
      <c r="AH116" s="123">
        <f>SUM(AH109:AH115)</f>
        <v>0</v>
      </c>
      <c r="AI116" s="123">
        <f t="shared" si="125"/>
        <v>0</v>
      </c>
      <c r="AJ116" s="123">
        <f t="shared" si="125"/>
        <v>0</v>
      </c>
      <c r="AK116" s="123">
        <f t="shared" si="125"/>
        <v>0</v>
      </c>
      <c r="AL116" s="123">
        <f t="shared" si="125"/>
        <v>0</v>
      </c>
      <c r="AM116" s="123">
        <f t="shared" si="125"/>
        <v>0</v>
      </c>
      <c r="AN116" s="123">
        <f t="shared" si="125"/>
        <v>0</v>
      </c>
      <c r="AO116" s="123">
        <f t="shared" si="125"/>
        <v>1382018916</v>
      </c>
      <c r="AP116" s="123">
        <f>SUM(AP109:AP115)</f>
        <v>9455530</v>
      </c>
      <c r="AQ116" s="123">
        <f t="shared" si="125"/>
        <v>0</v>
      </c>
      <c r="AR116" s="123">
        <f t="shared" si="125"/>
        <v>423388877</v>
      </c>
      <c r="AS116" s="123">
        <f t="shared" si="125"/>
        <v>0</v>
      </c>
      <c r="AT116" s="123">
        <f t="shared" si="125"/>
        <v>0</v>
      </c>
      <c r="AU116" s="123">
        <f t="shared" si="125"/>
        <v>175879371</v>
      </c>
      <c r="AV116" s="123">
        <f t="shared" si="125"/>
        <v>33084973</v>
      </c>
      <c r="AW116" s="123">
        <f t="shared" si="125"/>
        <v>352772718</v>
      </c>
      <c r="AX116" s="95">
        <f t="shared" si="114"/>
        <v>0.70994508937811451</v>
      </c>
      <c r="AY116" s="124">
        <f t="shared" ref="AY116:BS116" si="126">SUM(AY109:AY115)</f>
        <v>11930669495</v>
      </c>
      <c r="AZ116" s="124">
        <f t="shared" si="126"/>
        <v>0</v>
      </c>
      <c r="BA116" s="124">
        <f t="shared" si="126"/>
        <v>782351432</v>
      </c>
      <c r="BB116" s="124">
        <f t="shared" si="126"/>
        <v>3321432490</v>
      </c>
      <c r="BC116" s="124">
        <f t="shared" si="126"/>
        <v>1407350065</v>
      </c>
      <c r="BD116" s="124">
        <f t="shared" si="126"/>
        <v>80883013</v>
      </c>
      <c r="BE116" s="124">
        <f t="shared" si="126"/>
        <v>210796645</v>
      </c>
      <c r="BF116" s="124">
        <f t="shared" si="126"/>
        <v>12004716</v>
      </c>
      <c r="BG116" s="124">
        <f t="shared" si="126"/>
        <v>6840985</v>
      </c>
      <c r="BH116" s="124">
        <f t="shared" si="126"/>
        <v>30665828</v>
      </c>
      <c r="BI116" s="124">
        <f t="shared" si="126"/>
        <v>1940856</v>
      </c>
      <c r="BJ116" s="124">
        <f t="shared" si="126"/>
        <v>135153822</v>
      </c>
      <c r="BK116" s="124">
        <f t="shared" si="126"/>
        <v>2793970938</v>
      </c>
      <c r="BL116" s="124">
        <f t="shared" si="126"/>
        <v>290544470</v>
      </c>
      <c r="BM116" s="124">
        <f t="shared" si="126"/>
        <v>278034610</v>
      </c>
      <c r="BN116" s="124">
        <f t="shared" si="126"/>
        <v>497971854</v>
      </c>
      <c r="BO116" s="124">
        <f t="shared" si="126"/>
        <v>0</v>
      </c>
      <c r="BP116" s="124">
        <f t="shared" si="126"/>
        <v>15907499</v>
      </c>
      <c r="BQ116" s="124">
        <f t="shared" si="126"/>
        <v>491492288</v>
      </c>
      <c r="BR116" s="124">
        <f t="shared" si="126"/>
        <v>0</v>
      </c>
      <c r="BS116" s="124">
        <f t="shared" si="126"/>
        <v>1573327984</v>
      </c>
      <c r="BT116" s="115">
        <f t="shared" si="116"/>
        <v>0.14006081720911193</v>
      </c>
      <c r="BU116" s="25">
        <f t="shared" ref="BU116:CO116" si="127">SUM(BU109:BU115)</f>
        <v>2353730372</v>
      </c>
      <c r="BV116" s="25">
        <f t="shared" si="127"/>
        <v>0</v>
      </c>
      <c r="BW116" s="25">
        <f t="shared" si="127"/>
        <v>773010091</v>
      </c>
      <c r="BX116" s="25">
        <f t="shared" si="127"/>
        <v>246303776</v>
      </c>
      <c r="BY116" s="25">
        <f t="shared" si="127"/>
        <v>4371080</v>
      </c>
      <c r="BZ116" s="25">
        <f t="shared" si="127"/>
        <v>0</v>
      </c>
      <c r="CA116" s="25">
        <f t="shared" si="127"/>
        <v>0</v>
      </c>
      <c r="CB116" s="25">
        <f t="shared" si="127"/>
        <v>0</v>
      </c>
      <c r="CC116" s="25"/>
      <c r="CD116" s="25">
        <f t="shared" si="127"/>
        <v>0</v>
      </c>
      <c r="CE116" s="25">
        <f t="shared" si="127"/>
        <v>0</v>
      </c>
      <c r="CF116" s="25">
        <f t="shared" si="127"/>
        <v>0</v>
      </c>
      <c r="CG116" s="25">
        <f t="shared" si="127"/>
        <v>603197209</v>
      </c>
      <c r="CH116" s="25">
        <f t="shared" si="127"/>
        <v>0</v>
      </c>
      <c r="CI116" s="25">
        <f t="shared" si="127"/>
        <v>0</v>
      </c>
      <c r="CJ116" s="25">
        <f t="shared" si="127"/>
        <v>255999452</v>
      </c>
      <c r="CK116" s="25">
        <f t="shared" si="127"/>
        <v>0</v>
      </c>
      <c r="CL116" s="25">
        <f t="shared" si="127"/>
        <v>0</v>
      </c>
      <c r="CM116" s="25">
        <f t="shared" si="127"/>
        <v>175165320</v>
      </c>
      <c r="CN116" s="25">
        <f t="shared" si="127"/>
        <v>32833600</v>
      </c>
      <c r="CO116" s="25">
        <f t="shared" si="127"/>
        <v>262849844</v>
      </c>
      <c r="CP116" s="23">
        <f t="shared" si="118"/>
        <v>0.8599391827908881</v>
      </c>
      <c r="CQ116" s="123">
        <f t="shared" ref="CQ116:DK116" ca="1" si="128">SUM(CQ109:CQ115)</f>
        <v>14451329165</v>
      </c>
      <c r="CR116" s="123">
        <f t="shared" ca="1" si="128"/>
        <v>0</v>
      </c>
      <c r="CS116" s="123">
        <f t="shared" si="128"/>
        <v>1311944192</v>
      </c>
      <c r="CT116" s="123">
        <f t="shared" si="128"/>
        <v>3703696224</v>
      </c>
      <c r="CU116" s="123">
        <f t="shared" si="128"/>
        <v>1969598281</v>
      </c>
      <c r="CV116" s="123">
        <f t="shared" si="128"/>
        <v>80883013</v>
      </c>
      <c r="CW116" s="123">
        <f t="shared" si="128"/>
        <v>210796645</v>
      </c>
      <c r="CX116" s="123">
        <f t="shared" si="128"/>
        <v>12004716</v>
      </c>
      <c r="CY116" s="123">
        <f t="shared" si="128"/>
        <v>6840985</v>
      </c>
      <c r="CZ116" s="123">
        <f t="shared" si="128"/>
        <v>30665828</v>
      </c>
      <c r="DA116" s="123">
        <f t="shared" si="128"/>
        <v>1940856</v>
      </c>
      <c r="DB116" s="123">
        <f t="shared" si="128"/>
        <v>135153822</v>
      </c>
      <c r="DC116" s="123">
        <f t="shared" si="128"/>
        <v>3572792645</v>
      </c>
      <c r="DD116" s="123">
        <f t="shared" si="128"/>
        <v>300000000</v>
      </c>
      <c r="DE116" s="123">
        <f t="shared" si="128"/>
        <v>278034610</v>
      </c>
      <c r="DF116" s="123">
        <f t="shared" si="128"/>
        <v>665361279</v>
      </c>
      <c r="DG116" s="123">
        <f t="shared" si="128"/>
        <v>0</v>
      </c>
      <c r="DH116" s="123">
        <f t="shared" si="128"/>
        <v>15907499</v>
      </c>
      <c r="DI116" s="123">
        <f t="shared" si="128"/>
        <v>492206339</v>
      </c>
      <c r="DJ116" s="123">
        <f t="shared" si="128"/>
        <v>251373</v>
      </c>
      <c r="DK116" s="123">
        <f t="shared" si="128"/>
        <v>1663250858</v>
      </c>
      <c r="DM116" s="26">
        <f t="shared" si="120"/>
        <v>16805059537</v>
      </c>
      <c r="DN116" s="26">
        <f t="shared" si="121"/>
        <v>16805059537</v>
      </c>
      <c r="DO116" s="26">
        <f t="shared" ca="1" si="122"/>
        <v>16805059537</v>
      </c>
    </row>
    <row r="117" spans="3:119" x14ac:dyDescent="0.25">
      <c r="C117" s="119"/>
      <c r="D117" s="108" t="s">
        <v>233</v>
      </c>
      <c r="E117" s="125">
        <v>301</v>
      </c>
      <c r="F117" s="109"/>
      <c r="G117" s="110">
        <f>SUMIF($E$4:$E$104,"301",$G$4:$G$104)</f>
        <v>2912307794</v>
      </c>
      <c r="H117" s="111">
        <f>SUMIF($E$4:$E$104,"301",$H$4:$H$104)</f>
        <v>277739909</v>
      </c>
      <c r="I117" s="111">
        <f>SUMIF($E$4:$E$104,"301",$I$4:$I$104)</f>
        <v>714000000</v>
      </c>
      <c r="J117" s="110">
        <f>SUMIF($E$4:$E$104,"301",$J$4:$J$104)</f>
        <v>50000000</v>
      </c>
      <c r="K117" s="110">
        <f>SUMIF($E$4:$E$104,"301",$K$4:$K$104)</f>
        <v>26578511</v>
      </c>
      <c r="L117" s="109">
        <f>SUMIF($E$4:$E$104,"301",$L$4:$L$104)</f>
        <v>0</v>
      </c>
      <c r="M117" s="109">
        <f>SUMIF($E$4:$E$104,"301",$M$4:$M$104)</f>
        <v>0</v>
      </c>
      <c r="N117" s="109">
        <f>SUMIF($E$4:$E$104,"301",$N$4:$N$104)</f>
        <v>0</v>
      </c>
      <c r="O117" s="109">
        <f>SUMIF($E$4:$E$104,"301",$O$4:$O$104)</f>
        <v>0</v>
      </c>
      <c r="P117" s="109">
        <f>SUMIF($E$4:$E$104,"301",$P$4:$P$104)</f>
        <v>0</v>
      </c>
      <c r="Q117" s="109">
        <f>SUMIF($E$4:$E$104,"301",$Q$4:$Q$104)</f>
        <v>0</v>
      </c>
      <c r="R117" s="109">
        <f>SUMIF($E$4:$E$104,"301",$R$4:$R$104)</f>
        <v>0</v>
      </c>
      <c r="S117" s="109">
        <f>SUMIF($E$4:$E$104,"301",$S$4:$S$104)</f>
        <v>0</v>
      </c>
      <c r="T117" s="109">
        <f>SUMIF($E$4:$E$104,"301",$T$4:$T$104)</f>
        <v>230450000</v>
      </c>
      <c r="U117" s="109">
        <f>SUMIF($E$4:$E$104,"301",$U$4:$U$104)</f>
        <v>0</v>
      </c>
      <c r="V117" s="109">
        <f>SUMIF($E$4:$E$104,"301",$V$4:$V$104)</f>
        <v>0</v>
      </c>
      <c r="W117" s="109">
        <f>SUMIF($E$4:$E$97,"301",$W$4:$W$97)</f>
        <v>1570638184</v>
      </c>
      <c r="X117" s="109"/>
      <c r="Y117" s="109">
        <f>SUMIF($E$4:$E$97,"301",$Y$4:$Y$97)</f>
        <v>0</v>
      </c>
      <c r="Z117" s="109">
        <f>SUMIF($E$4:$E$104,"301",$Z$4:$Z$104)</f>
        <v>0</v>
      </c>
      <c r="AA117" s="109">
        <f>SUMIF($E$4:$E$104,"301",$AA$4:$AA$104)</f>
        <v>42901190</v>
      </c>
      <c r="AB117" s="112">
        <f t="shared" si="112"/>
        <v>0.89981741607082344</v>
      </c>
      <c r="AC117" s="25">
        <f>SUM(AD117:AW117)</f>
        <v>2620545274</v>
      </c>
      <c r="AD117" s="110">
        <f>SUMIF($E$4:$E$104,"301",$AD$4:$AD$104)</f>
        <v>265880851</v>
      </c>
      <c r="AE117" s="110">
        <f>SUMIF($E$4:$E$104,"301",$AE$4:$AE$104)</f>
        <v>714000000</v>
      </c>
      <c r="AF117" s="110">
        <f>SUMIF($E$4:$E$104,"301",$AF$4:$AF$104)</f>
        <v>50000000</v>
      </c>
      <c r="AG117" s="110">
        <f>SUMIF($E$4:$E$104,"111",$AG$4:$AG$104)</f>
        <v>0</v>
      </c>
      <c r="AH117" s="110">
        <f>SUMIF($E$4:$E$104,"301",$AH$4:$AH$104)</f>
        <v>0</v>
      </c>
      <c r="AI117" s="110">
        <f>SUMIF($E$4:$E$104,"301",$AI$4:$AI$104)</f>
        <v>0</v>
      </c>
      <c r="AJ117" s="110">
        <f>SUMIF($E$4:$E$104,"301",$AJ$4:$AJ$104)</f>
        <v>0</v>
      </c>
      <c r="AK117" s="110">
        <f>SUMIF($E$4:$E$104,"301",$AK$4:$AK$104)</f>
        <v>0</v>
      </c>
      <c r="AL117" s="110">
        <f>SUMIF($E$4:$E$104,"301",$AL$4:$AL$104)</f>
        <v>0</v>
      </c>
      <c r="AM117" s="110">
        <f>SUMIF($E$4:$E$104,"301",$AM$4:$AM$104)</f>
        <v>0</v>
      </c>
      <c r="AN117" s="110">
        <f>SUMIF($E$4:$E$104,"301",$AN$4:$AN$104)</f>
        <v>0</v>
      </c>
      <c r="AO117" s="110">
        <f>SUMIF($E$4:$E$104,"301",$AO$4:$AO$104)</f>
        <v>0</v>
      </c>
      <c r="AP117" s="110">
        <f>SUMIF($E$4:$E$104,"301",$AP$4:$AP$104)</f>
        <v>0</v>
      </c>
      <c r="AQ117" s="110">
        <f>SUMIF($E$4:$E$104,"301",$AQ$4:$AQ$104)</f>
        <v>0</v>
      </c>
      <c r="AR117" s="110">
        <f>SUMIF($E$4:$E$104,"301",$AR$4:$AR$104)</f>
        <v>0</v>
      </c>
      <c r="AS117" s="110">
        <f>SUMIF($E$4:$E$104,"301",$AS$4:$AS$104)</f>
        <v>1560664423</v>
      </c>
      <c r="AT117" s="110">
        <f>SUMIF($E$4:$E$104,"301",$AT$4:$AT$104)</f>
        <v>0</v>
      </c>
      <c r="AU117" s="110">
        <f>SUMIF($E$4:$E$104,"301",$AU$4:$AU$104)</f>
        <v>0</v>
      </c>
      <c r="AV117" s="110">
        <f>SUMIF($E$4:$E$104,"301",$AV$4:$AV$104)</f>
        <v>0</v>
      </c>
      <c r="AW117" s="110">
        <f>SUMIF($E$4:$E$104,"301",$AW$4:$AW$104)</f>
        <v>30000000</v>
      </c>
      <c r="AX117" s="95">
        <f t="shared" si="114"/>
        <v>0.10018258392917656</v>
      </c>
      <c r="AY117" s="25">
        <f>SUM(AZ117:BS117)</f>
        <v>291762520</v>
      </c>
      <c r="AZ117" s="113">
        <f>SUMIF($E$4:$E$104,"301",$AZ$4:$AZ$104)</f>
        <v>11859058</v>
      </c>
      <c r="BA117" s="113">
        <f>SUMIF($E$4:$E$104,"301",$BA$4:$BA$104)</f>
        <v>0</v>
      </c>
      <c r="BB117" s="113">
        <f>SUMIF($E$4:$E$104,"301",$BB$4:$BB$104)</f>
        <v>0</v>
      </c>
      <c r="BC117" s="113">
        <f>SUMIF($E$4:$E$104,"301",$BC$4:$BC$104)</f>
        <v>26578511</v>
      </c>
      <c r="BD117" s="113">
        <f>SUMIF($E$4:$E$104,"301",$BD$4:$BD$104)</f>
        <v>0</v>
      </c>
      <c r="BE117" s="113">
        <f>SUMIF($E$4:$E$104,"301",$BE$4:$BE$104)</f>
        <v>0</v>
      </c>
      <c r="BF117" s="113">
        <f>SUMIF($E$4:$E$104,"301",$BF$4:$BF$104)</f>
        <v>0</v>
      </c>
      <c r="BG117" s="113">
        <f>SUMIF($E$4:$E$104,"301",$BG$4:$BG$104)</f>
        <v>0</v>
      </c>
      <c r="BH117" s="113">
        <f>SUMIF($E$4:$E$104,"301",$BH$4:$BH$104)</f>
        <v>0</v>
      </c>
      <c r="BI117" s="113">
        <f>SUMIF($E$4:$E$104,"301",$BI$4:$BI$104)</f>
        <v>0</v>
      </c>
      <c r="BJ117" s="113">
        <f>SUMIF($E$4:$E$104,"301",$BJ$4:$BJ$104)</f>
        <v>0</v>
      </c>
      <c r="BK117" s="113">
        <f>SUMIF($E$4:$E$104,"301",$BK$4:$BK$104)</f>
        <v>0</v>
      </c>
      <c r="BL117" s="113">
        <f>SUMIF($E$4:$E$104,"301",$BL$4:$BL$104)</f>
        <v>230450000</v>
      </c>
      <c r="BM117" s="113">
        <f>SUMIF($E$4:$E$104,"301",$BM$4:$BM$104)</f>
        <v>0</v>
      </c>
      <c r="BN117" s="113">
        <f>SUMIF($E$4:$E$104,"301",$BN$4:$BN$104)</f>
        <v>0</v>
      </c>
      <c r="BO117" s="113">
        <f>SUMIF($E$4:$E$104,"301",$BO$4:$BO$104)</f>
        <v>9973761</v>
      </c>
      <c r="BP117" s="113"/>
      <c r="BQ117" s="113">
        <f>SUMIF($E$4:$E$104,"301",$BQ$4:$BQ$104)</f>
        <v>0</v>
      </c>
      <c r="BR117" s="113"/>
      <c r="BS117" s="114">
        <f>SUMIF($E$4:$E$104,"301",$BS$4:$BS$104)</f>
        <v>12901190</v>
      </c>
      <c r="BT117" s="115">
        <f t="shared" si="116"/>
        <v>0.65152146071549466</v>
      </c>
      <c r="BU117" s="25">
        <f>SUM(BV117:CO117)</f>
        <v>1897431028</v>
      </c>
      <c r="BV117" s="110">
        <f>SUMIF($E$4:$E$104,"301",$BV$4:$BV$104)</f>
        <v>52867236</v>
      </c>
      <c r="BW117" s="110">
        <f>SUMIF($E$4:$E$104,"301",$BW$4:$BW$104)</f>
        <v>380629582</v>
      </c>
      <c r="BX117" s="110">
        <f>SUMIF($E$4:$E$104,"301",$BX$4:$BX$104)</f>
        <v>36096024</v>
      </c>
      <c r="BY117" s="110">
        <f>SUMIF($E$4:$E$104,"301",$BY$4:$BY$104)</f>
        <v>0</v>
      </c>
      <c r="BZ117" s="110">
        <f>SUMIF($E$4:$E$104,"301",$BZ$4:$BZ$104)</f>
        <v>0</v>
      </c>
      <c r="CA117" s="110">
        <f>SUMIF($E$4:$E$104,"301",$CA$4:$CA$104)</f>
        <v>0</v>
      </c>
      <c r="CB117" s="110">
        <f>SUMIF($E$4:$E$104,"111",$CB$4:$CB$104)</f>
        <v>0</v>
      </c>
      <c r="CC117" s="110"/>
      <c r="CD117" s="110">
        <f>SUMIF($E$4:$E$104,"301",$CD$4:$CD$104)</f>
        <v>0</v>
      </c>
      <c r="CE117" s="110">
        <f>SUMIF($E$4:$E$104,"301",$CE$4:$CE$104)</f>
        <v>0</v>
      </c>
      <c r="CF117" s="110">
        <f>SUMIF($E$4:$E$104,"301",$CF$4:$CF$104)</f>
        <v>0</v>
      </c>
      <c r="CG117" s="110">
        <f>SUMIF($E$4:$E$104,"301",$CG$4:$CG$104)</f>
        <v>0</v>
      </c>
      <c r="CH117" s="110">
        <f>SUMIF($E$4:$E$104,"301",$CH$4:$CH$104)</f>
        <v>0</v>
      </c>
      <c r="CI117" s="110">
        <f>SUMIF($E$4:$E$104,"301",$CI$4:$CI$104)</f>
        <v>0</v>
      </c>
      <c r="CJ117" s="110">
        <f>SUMIF($E$4:$E$104,"301",$CJ$4:$CJ$104)</f>
        <v>0</v>
      </c>
      <c r="CK117" s="110">
        <f>SUMIF($E$4:$E$104,"301",$CK$4:$CK$104)</f>
        <v>1427838186</v>
      </c>
      <c r="CL117" s="110">
        <f>SUMIF($E$4:$E$104,"301",$CL$4:$CL$104)</f>
        <v>0</v>
      </c>
      <c r="CM117" s="110">
        <f>SUMIF($E$4:$E$104,"301",$CM$4:$CM$104)</f>
        <v>0</v>
      </c>
      <c r="CN117" s="110">
        <f>SUMIF($E$4:$E$104,"301",$CN$4:$CN$104)</f>
        <v>0</v>
      </c>
      <c r="CO117" s="116">
        <f>SUMIF($E$4:$E$104,"301",$CO$4:$CO$104)</f>
        <v>0</v>
      </c>
      <c r="CP117" s="23">
        <f t="shared" si="118"/>
        <v>0.34847853928450534</v>
      </c>
      <c r="CQ117" s="25">
        <f>SUM(CR117:DK117)</f>
        <v>1014876766</v>
      </c>
      <c r="CR117" s="113">
        <f>SUMIF($E$4:$E$104,"301",$CR$4:$CR$104)</f>
        <v>224872673</v>
      </c>
      <c r="CS117" s="113">
        <f>SUMIF($E$4:$E$104,"301",$CS$4:$CS$104)</f>
        <v>333370418</v>
      </c>
      <c r="CT117" s="113">
        <f>SUMIF($E$4:$E$104,"301",$CT$4:$CT$104)</f>
        <v>13903976</v>
      </c>
      <c r="CU117" s="113">
        <f>SUMIF($E$4:$E$104,"301",$CU$4:$CU$104)</f>
        <v>26578511</v>
      </c>
      <c r="CV117" s="113">
        <f>SUMIF($E$4:$E$104,"301",$CV$4:$CV$104)</f>
        <v>0</v>
      </c>
      <c r="CW117" s="113">
        <f>SUMIF($E$4:$E$104,"301",$CW$4:$CW$104)</f>
        <v>0</v>
      </c>
      <c r="CX117" s="113">
        <f>SUMIF($E$4:$E$104,"301",$CX$4:$CX$104)</f>
        <v>0</v>
      </c>
      <c r="CY117" s="113">
        <f>SUMIF($E$4:$E$104,"301",$CY$4:$CY$104)</f>
        <v>0</v>
      </c>
      <c r="CZ117" s="117">
        <f>SUMIF($E$4:$E$104,"301",$CZ$4:$CZ$104)</f>
        <v>0</v>
      </c>
      <c r="DA117" s="117">
        <f>SUMIF($E$4:$E$104,"301",$DA$4:$DA$104)</f>
        <v>0</v>
      </c>
      <c r="DB117" s="117">
        <f>SUMIF($E$4:$E$104,"301",$DB$4:$DB$104)</f>
        <v>0</v>
      </c>
      <c r="DC117" s="117">
        <f>SUMIF($E$4:$E$104,"301",$DC$4:$DC$104)</f>
        <v>0</v>
      </c>
      <c r="DD117" s="117">
        <f>SUMIF($E$4:$E$104,"301",$DD$4:$DD$104)</f>
        <v>230450000</v>
      </c>
      <c r="DE117" s="117">
        <f>SUMIF($E$4:$E$104,"301",$DE$4:$DE$104)</f>
        <v>0</v>
      </c>
      <c r="DF117" s="117">
        <f>SUMIF($E$4:$E$104,"301",$DF$4:$DF$104)</f>
        <v>0</v>
      </c>
      <c r="DG117" s="117">
        <f>SUMIF($E$4:$E$104,"301",$DG$4:$DG$104)</f>
        <v>142799998</v>
      </c>
      <c r="DH117" s="117">
        <f>SUMIF($E$4:$E$104,"301",$DH$4:$DH$104)</f>
        <v>0</v>
      </c>
      <c r="DI117" s="117">
        <f>SUMIF($E$4:$E$104,"301",$DI$4:$DI$104)</f>
        <v>0</v>
      </c>
      <c r="DJ117" s="117">
        <f>SUMIF($E$4:$E$104,"301",$DJ$4:$DJ$104)</f>
        <v>0</v>
      </c>
      <c r="DK117" s="117">
        <f>SUMIF($E$4:$E$104,"301",$DK$4:$DK$104)</f>
        <v>42901190</v>
      </c>
      <c r="DM117" s="26">
        <f t="shared" si="120"/>
        <v>2912307794</v>
      </c>
      <c r="DN117" s="26">
        <f t="shared" si="121"/>
        <v>2912307794</v>
      </c>
      <c r="DO117" s="26">
        <f t="shared" si="122"/>
        <v>2912307794</v>
      </c>
    </row>
    <row r="118" spans="3:119" ht="15.75" thickBot="1" x14ac:dyDescent="0.3">
      <c r="C118" s="181" t="s">
        <v>337</v>
      </c>
      <c r="D118" s="182"/>
      <c r="E118" s="126"/>
      <c r="F118" s="127"/>
      <c r="G118" s="128">
        <f>SUM(G116:G117)</f>
        <v>19717367331</v>
      </c>
      <c r="H118" s="128">
        <f t="shared" ref="H118:AA118" si="129">SUM(H116:H117)</f>
        <v>277739909</v>
      </c>
      <c r="I118" s="128">
        <f t="shared" si="129"/>
        <v>2798954283</v>
      </c>
      <c r="J118" s="128">
        <f t="shared" si="129"/>
        <v>4000000000</v>
      </c>
      <c r="K118" s="128">
        <f t="shared" si="129"/>
        <v>2000547872</v>
      </c>
      <c r="L118" s="128">
        <f t="shared" si="129"/>
        <v>80883013</v>
      </c>
      <c r="M118" s="128">
        <f t="shared" si="129"/>
        <v>210796645</v>
      </c>
      <c r="N118" s="128">
        <f t="shared" si="129"/>
        <v>12004716</v>
      </c>
      <c r="O118" s="128">
        <f t="shared" si="129"/>
        <v>6840985</v>
      </c>
      <c r="P118" s="128">
        <f t="shared" si="129"/>
        <v>30665828</v>
      </c>
      <c r="Q118" s="128">
        <f t="shared" si="129"/>
        <v>1940856</v>
      </c>
      <c r="R118" s="128">
        <f t="shared" si="129"/>
        <v>135153822</v>
      </c>
      <c r="S118" s="128">
        <f t="shared" si="129"/>
        <v>4175989854</v>
      </c>
      <c r="T118" s="128">
        <f t="shared" si="129"/>
        <v>530450000</v>
      </c>
      <c r="U118" s="129">
        <f t="shared" si="129"/>
        <v>278034610</v>
      </c>
      <c r="V118" s="128">
        <f t="shared" si="129"/>
        <v>921360731</v>
      </c>
      <c r="W118" s="128">
        <f t="shared" si="129"/>
        <v>1570638184</v>
      </c>
      <c r="X118" s="128">
        <f t="shared" si="129"/>
        <v>15907499</v>
      </c>
      <c r="Y118" s="128">
        <f t="shared" si="129"/>
        <v>667371659</v>
      </c>
      <c r="Z118" s="128">
        <f t="shared" si="129"/>
        <v>33084973</v>
      </c>
      <c r="AA118" s="128">
        <f t="shared" si="129"/>
        <v>1969001892</v>
      </c>
      <c r="AB118" s="130">
        <f t="shared" si="112"/>
        <v>0.38011846055210058</v>
      </c>
      <c r="AC118" s="131">
        <f>AC116+AC117</f>
        <v>7494935316</v>
      </c>
      <c r="AD118" s="131">
        <f t="shared" ref="AD118:AW118" si="130">AD116+AD117</f>
        <v>265880851</v>
      </c>
      <c r="AE118" s="131">
        <f t="shared" si="130"/>
        <v>2016602851</v>
      </c>
      <c r="AF118" s="131">
        <f t="shared" si="130"/>
        <v>678567510</v>
      </c>
      <c r="AG118" s="131">
        <f t="shared" si="130"/>
        <v>566619296</v>
      </c>
      <c r="AH118" s="123">
        <f t="shared" si="125"/>
        <v>0</v>
      </c>
      <c r="AI118" s="123">
        <f t="shared" si="125"/>
        <v>0</v>
      </c>
      <c r="AJ118" s="123">
        <f t="shared" si="125"/>
        <v>0</v>
      </c>
      <c r="AK118" s="123">
        <f t="shared" si="125"/>
        <v>0</v>
      </c>
      <c r="AL118" s="131">
        <f t="shared" si="130"/>
        <v>0</v>
      </c>
      <c r="AM118" s="131">
        <f t="shared" si="130"/>
        <v>0</v>
      </c>
      <c r="AN118" s="131">
        <f t="shared" si="130"/>
        <v>0</v>
      </c>
      <c r="AO118" s="131">
        <f t="shared" si="130"/>
        <v>1382018916</v>
      </c>
      <c r="AP118" s="131">
        <f t="shared" si="130"/>
        <v>9455530</v>
      </c>
      <c r="AQ118" s="131">
        <f t="shared" si="130"/>
        <v>0</v>
      </c>
      <c r="AR118" s="131">
        <f t="shared" si="130"/>
        <v>423388877</v>
      </c>
      <c r="AS118" s="131">
        <f t="shared" si="130"/>
        <v>1560664423</v>
      </c>
      <c r="AT118" s="131">
        <f t="shared" si="130"/>
        <v>0</v>
      </c>
      <c r="AU118" s="131">
        <f t="shared" si="130"/>
        <v>175879371</v>
      </c>
      <c r="AV118" s="131">
        <f t="shared" si="130"/>
        <v>33084973</v>
      </c>
      <c r="AW118" s="131">
        <f t="shared" si="130"/>
        <v>382772718</v>
      </c>
      <c r="AX118" s="95">
        <f t="shared" si="114"/>
        <v>0.61988153944789937</v>
      </c>
      <c r="AY118" s="131">
        <f>AY116+AY117</f>
        <v>12222432015</v>
      </c>
      <c r="AZ118" s="131">
        <f>AZ116+AZ117</f>
        <v>11859058</v>
      </c>
      <c r="BA118" s="132">
        <f t="shared" ref="BA118:BS118" si="131">+BA116+BA117</f>
        <v>782351432</v>
      </c>
      <c r="BB118" s="132">
        <f t="shared" si="131"/>
        <v>3321432490</v>
      </c>
      <c r="BC118" s="132">
        <f t="shared" si="131"/>
        <v>1433928576</v>
      </c>
      <c r="BD118" s="132">
        <f t="shared" si="131"/>
        <v>80883013</v>
      </c>
      <c r="BE118" s="132">
        <f t="shared" si="131"/>
        <v>210796645</v>
      </c>
      <c r="BF118" s="132">
        <f t="shared" si="131"/>
        <v>12004716</v>
      </c>
      <c r="BG118" s="132">
        <f>+BG116+BG117</f>
        <v>6840985</v>
      </c>
      <c r="BH118" s="132">
        <f>+BH116+BH117</f>
        <v>30665828</v>
      </c>
      <c r="BI118" s="132">
        <f t="shared" si="131"/>
        <v>1940856</v>
      </c>
      <c r="BJ118" s="132">
        <f t="shared" si="131"/>
        <v>135153822</v>
      </c>
      <c r="BK118" s="132">
        <f t="shared" si="131"/>
        <v>2793970938</v>
      </c>
      <c r="BL118" s="132">
        <f t="shared" si="131"/>
        <v>520994470</v>
      </c>
      <c r="BM118" s="132">
        <f t="shared" si="131"/>
        <v>278034610</v>
      </c>
      <c r="BN118" s="132">
        <f t="shared" si="131"/>
        <v>497971854</v>
      </c>
      <c r="BO118" s="132">
        <f t="shared" si="131"/>
        <v>9973761</v>
      </c>
      <c r="BP118" s="132">
        <f t="shared" si="131"/>
        <v>15907499</v>
      </c>
      <c r="BQ118" s="132">
        <f t="shared" si="131"/>
        <v>491492288</v>
      </c>
      <c r="BR118" s="132">
        <f t="shared" si="131"/>
        <v>0</v>
      </c>
      <c r="BS118" s="132">
        <f t="shared" si="131"/>
        <v>1586229174</v>
      </c>
      <c r="BT118" s="133">
        <f t="shared" si="116"/>
        <v>0.21560491969514853</v>
      </c>
      <c r="BU118" s="134">
        <f>+BU116+BU117</f>
        <v>4251161400</v>
      </c>
      <c r="BV118" s="132">
        <f>+BV116+BV117</f>
        <v>52867236</v>
      </c>
      <c r="BW118" s="132">
        <f>+BW116+BW117</f>
        <v>1153639673</v>
      </c>
      <c r="BX118" s="132">
        <f>+BX116+BX117</f>
        <v>282399800</v>
      </c>
      <c r="BY118" s="132">
        <f>+BY116+BY117</f>
        <v>4371080</v>
      </c>
      <c r="BZ118" s="128">
        <f t="shared" ref="BZ118:CO118" si="132">SUM(BZ116:BZ117)</f>
        <v>0</v>
      </c>
      <c r="CA118" s="128">
        <f t="shared" si="132"/>
        <v>0</v>
      </c>
      <c r="CB118" s="128">
        <f t="shared" si="132"/>
        <v>0</v>
      </c>
      <c r="CC118" s="128"/>
      <c r="CD118" s="128">
        <f t="shared" si="132"/>
        <v>0</v>
      </c>
      <c r="CE118" s="128">
        <f t="shared" si="132"/>
        <v>0</v>
      </c>
      <c r="CF118" s="128">
        <f t="shared" si="132"/>
        <v>0</v>
      </c>
      <c r="CG118" s="128">
        <f t="shared" si="132"/>
        <v>603197209</v>
      </c>
      <c r="CH118" s="128">
        <f t="shared" si="132"/>
        <v>0</v>
      </c>
      <c r="CI118" s="128">
        <f t="shared" si="132"/>
        <v>0</v>
      </c>
      <c r="CJ118" s="128">
        <f t="shared" si="132"/>
        <v>255999452</v>
      </c>
      <c r="CK118" s="128">
        <f t="shared" si="132"/>
        <v>1427838186</v>
      </c>
      <c r="CL118" s="128">
        <f t="shared" si="132"/>
        <v>0</v>
      </c>
      <c r="CM118" s="128">
        <f t="shared" si="132"/>
        <v>175165320</v>
      </c>
      <c r="CN118" s="128">
        <f t="shared" si="132"/>
        <v>32833600</v>
      </c>
      <c r="CO118" s="135">
        <f t="shared" si="132"/>
        <v>262849844</v>
      </c>
      <c r="CP118" s="136">
        <f t="shared" si="118"/>
        <v>0.7843950803048515</v>
      </c>
      <c r="CQ118" s="128">
        <f t="shared" ref="CQ118:DK118" ca="1" si="133">SUM(CQ116:CQ117)</f>
        <v>15466205931</v>
      </c>
      <c r="CR118" s="135">
        <f t="shared" ca="1" si="133"/>
        <v>224872673</v>
      </c>
      <c r="CS118" s="135">
        <f t="shared" si="133"/>
        <v>1645314610</v>
      </c>
      <c r="CT118" s="135">
        <f t="shared" si="133"/>
        <v>3717600200</v>
      </c>
      <c r="CU118" s="135">
        <f t="shared" si="133"/>
        <v>1996176792</v>
      </c>
      <c r="CV118" s="128">
        <f t="shared" si="133"/>
        <v>80883013</v>
      </c>
      <c r="CW118" s="128">
        <f t="shared" si="133"/>
        <v>210796645</v>
      </c>
      <c r="CX118" s="128">
        <f t="shared" si="133"/>
        <v>12004716</v>
      </c>
      <c r="CY118" s="128">
        <f t="shared" si="133"/>
        <v>6840985</v>
      </c>
      <c r="CZ118" s="137">
        <f t="shared" si="133"/>
        <v>30665828</v>
      </c>
      <c r="DA118" s="137">
        <f t="shared" si="133"/>
        <v>1940856</v>
      </c>
      <c r="DB118" s="137">
        <f t="shared" si="133"/>
        <v>135153822</v>
      </c>
      <c r="DC118" s="137">
        <f t="shared" si="133"/>
        <v>3572792645</v>
      </c>
      <c r="DD118" s="137">
        <f t="shared" si="133"/>
        <v>530450000</v>
      </c>
      <c r="DE118" s="137">
        <f t="shared" si="133"/>
        <v>278034610</v>
      </c>
      <c r="DF118" s="137">
        <f t="shared" si="133"/>
        <v>665361279</v>
      </c>
      <c r="DG118" s="137">
        <f t="shared" si="133"/>
        <v>142799998</v>
      </c>
      <c r="DH118" s="137">
        <f t="shared" si="133"/>
        <v>15907499</v>
      </c>
      <c r="DI118" s="137">
        <f t="shared" si="133"/>
        <v>492206339</v>
      </c>
      <c r="DJ118" s="137">
        <f t="shared" si="133"/>
        <v>251373</v>
      </c>
      <c r="DK118" s="137">
        <f t="shared" si="133"/>
        <v>1706152048</v>
      </c>
      <c r="DM118" s="26">
        <f t="shared" si="120"/>
        <v>19717367331</v>
      </c>
      <c r="DN118" s="26">
        <f t="shared" si="121"/>
        <v>19717367331</v>
      </c>
      <c r="DO118" s="26">
        <f t="shared" ca="1" si="122"/>
        <v>19717367331</v>
      </c>
    </row>
    <row r="119" spans="3:119" ht="15.75" thickTop="1" x14ac:dyDescent="0.25">
      <c r="G119" s="55">
        <f>+G107-G118</f>
        <v>0</v>
      </c>
      <c r="H119" s="55">
        <f t="shared" ref="H119:W119" si="134">+H107-H118</f>
        <v>0</v>
      </c>
      <c r="I119" s="55">
        <f t="shared" si="134"/>
        <v>0</v>
      </c>
      <c r="J119" s="55">
        <f t="shared" si="134"/>
        <v>0</v>
      </c>
      <c r="K119" s="55">
        <f t="shared" si="134"/>
        <v>0</v>
      </c>
      <c r="L119" s="55">
        <f t="shared" si="134"/>
        <v>0</v>
      </c>
      <c r="M119" s="55">
        <f t="shared" si="134"/>
        <v>0</v>
      </c>
      <c r="N119" s="55">
        <f t="shared" si="134"/>
        <v>0</v>
      </c>
      <c r="O119" s="55">
        <f t="shared" si="134"/>
        <v>0</v>
      </c>
      <c r="P119" s="55">
        <f t="shared" si="134"/>
        <v>0</v>
      </c>
      <c r="Q119" s="55">
        <f t="shared" si="134"/>
        <v>0</v>
      </c>
      <c r="R119" s="55">
        <f t="shared" si="134"/>
        <v>0</v>
      </c>
      <c r="S119" s="55">
        <f t="shared" si="134"/>
        <v>0</v>
      </c>
      <c r="T119" s="55">
        <f t="shared" si="134"/>
        <v>0</v>
      </c>
      <c r="U119" s="55">
        <f t="shared" si="134"/>
        <v>0</v>
      </c>
      <c r="V119" s="55">
        <f t="shared" si="134"/>
        <v>0</v>
      </c>
      <c r="W119" s="55">
        <f t="shared" si="134"/>
        <v>0</v>
      </c>
      <c r="X119" s="55"/>
      <c r="Y119" s="55">
        <f>+Y107-Y118</f>
        <v>0</v>
      </c>
      <c r="Z119" s="55">
        <f>+Z107-Z118</f>
        <v>0</v>
      </c>
      <c r="AA119" s="55">
        <f>+AA107-AA118</f>
        <v>0</v>
      </c>
      <c r="AC119" s="55">
        <f t="shared" ref="AC119:AT119" si="135">+AC107-AC118</f>
        <v>0</v>
      </c>
      <c r="AD119" s="55">
        <f t="shared" si="135"/>
        <v>0</v>
      </c>
      <c r="AE119" s="55">
        <f t="shared" si="135"/>
        <v>0</v>
      </c>
      <c r="AF119" s="55">
        <f t="shared" si="135"/>
        <v>0</v>
      </c>
      <c r="AG119" s="55">
        <f t="shared" si="135"/>
        <v>0</v>
      </c>
      <c r="AH119" s="55">
        <f t="shared" si="135"/>
        <v>0</v>
      </c>
      <c r="AI119" s="55">
        <f t="shared" si="135"/>
        <v>0</v>
      </c>
      <c r="AJ119" s="55">
        <f t="shared" si="135"/>
        <v>0</v>
      </c>
      <c r="AK119" s="55">
        <f t="shared" si="135"/>
        <v>0</v>
      </c>
      <c r="AL119" s="55">
        <f t="shared" si="135"/>
        <v>0</v>
      </c>
      <c r="AM119" s="55">
        <f t="shared" si="135"/>
        <v>0</v>
      </c>
      <c r="AN119" s="55">
        <f t="shared" si="135"/>
        <v>0</v>
      </c>
      <c r="AO119" s="55">
        <f t="shared" si="135"/>
        <v>0</v>
      </c>
      <c r="AP119" s="55">
        <f t="shared" si="135"/>
        <v>0</v>
      </c>
      <c r="AQ119" s="55">
        <f t="shared" si="135"/>
        <v>0</v>
      </c>
      <c r="AR119" s="55">
        <f t="shared" si="135"/>
        <v>0</v>
      </c>
      <c r="AS119" s="55">
        <f t="shared" si="135"/>
        <v>0</v>
      </c>
      <c r="AT119" s="55">
        <f t="shared" si="135"/>
        <v>0</v>
      </c>
      <c r="AU119" s="55">
        <f>+AU107-AU118</f>
        <v>0</v>
      </c>
      <c r="AV119" s="55">
        <f>+AV107-AV118</f>
        <v>0</v>
      </c>
      <c r="AW119" s="55">
        <f>+AW107-AW118</f>
        <v>0</v>
      </c>
      <c r="AY119" s="55">
        <f>+AY107-AY118</f>
        <v>0</v>
      </c>
      <c r="AZ119" s="55">
        <f t="shared" ref="AZ119:BO119" si="136">+AZ107-AZ118</f>
        <v>0</v>
      </c>
      <c r="BA119" s="55">
        <f t="shared" si="136"/>
        <v>0</v>
      </c>
      <c r="BB119" s="55">
        <f t="shared" si="136"/>
        <v>0</v>
      </c>
      <c r="BC119" s="55">
        <f t="shared" si="136"/>
        <v>0</v>
      </c>
      <c r="BD119" s="55">
        <f t="shared" si="136"/>
        <v>0</v>
      </c>
      <c r="BE119" s="55">
        <f t="shared" si="136"/>
        <v>0</v>
      </c>
      <c r="BF119" s="55">
        <f t="shared" si="136"/>
        <v>0</v>
      </c>
      <c r="BG119" s="55">
        <f t="shared" si="136"/>
        <v>0</v>
      </c>
      <c r="BH119" s="55">
        <f t="shared" si="136"/>
        <v>0</v>
      </c>
      <c r="BI119" s="55">
        <f t="shared" si="136"/>
        <v>0</v>
      </c>
      <c r="BJ119" s="55">
        <f t="shared" si="136"/>
        <v>0</v>
      </c>
      <c r="BK119" s="55">
        <f t="shared" si="136"/>
        <v>0</v>
      </c>
      <c r="BL119" s="55">
        <f t="shared" si="136"/>
        <v>0</v>
      </c>
      <c r="BM119" s="55">
        <f t="shared" si="136"/>
        <v>0</v>
      </c>
      <c r="BN119" s="55">
        <f t="shared" si="136"/>
        <v>0</v>
      </c>
      <c r="BO119" s="55">
        <f t="shared" si="136"/>
        <v>0</v>
      </c>
      <c r="BP119" s="55"/>
      <c r="BQ119" s="55">
        <f>+BQ107-BQ118</f>
        <v>0</v>
      </c>
      <c r="BR119" s="55">
        <f>+BR107-BR118</f>
        <v>0</v>
      </c>
      <c r="BS119" s="55">
        <f>+BS107-BS118</f>
        <v>0</v>
      </c>
      <c r="BU119" s="55">
        <f>+BU107-BU118</f>
        <v>0</v>
      </c>
      <c r="BV119" s="55">
        <f t="shared" ref="BV119:CO119" si="137">+BV107-BV118</f>
        <v>0</v>
      </c>
      <c r="BW119" s="55">
        <f t="shared" si="137"/>
        <v>0</v>
      </c>
      <c r="BX119" s="55">
        <f t="shared" si="137"/>
        <v>0</v>
      </c>
      <c r="BY119" s="55">
        <f t="shared" si="137"/>
        <v>0</v>
      </c>
      <c r="BZ119" s="55">
        <f t="shared" si="137"/>
        <v>0</v>
      </c>
      <c r="CA119" s="55">
        <f t="shared" si="137"/>
        <v>0</v>
      </c>
      <c r="CB119" s="55">
        <f t="shared" si="137"/>
        <v>0</v>
      </c>
      <c r="CC119" s="55">
        <f t="shared" si="137"/>
        <v>0</v>
      </c>
      <c r="CD119" s="55">
        <f t="shared" si="137"/>
        <v>0</v>
      </c>
      <c r="CE119" s="55">
        <f t="shared" si="137"/>
        <v>0</v>
      </c>
      <c r="CF119" s="55">
        <f t="shared" si="137"/>
        <v>0</v>
      </c>
      <c r="CG119" s="55">
        <f t="shared" si="137"/>
        <v>0</v>
      </c>
      <c r="CH119" s="55">
        <f t="shared" si="137"/>
        <v>0</v>
      </c>
      <c r="CI119" s="55">
        <f t="shared" si="137"/>
        <v>0</v>
      </c>
      <c r="CJ119" s="55">
        <f t="shared" si="137"/>
        <v>0</v>
      </c>
      <c r="CK119" s="55">
        <f t="shared" si="137"/>
        <v>0</v>
      </c>
      <c r="CL119" s="55">
        <f t="shared" si="137"/>
        <v>0</v>
      </c>
      <c r="CM119" s="55">
        <f t="shared" si="137"/>
        <v>0</v>
      </c>
      <c r="CN119" s="55">
        <f t="shared" si="137"/>
        <v>0</v>
      </c>
      <c r="CO119" s="55">
        <f t="shared" si="137"/>
        <v>0</v>
      </c>
      <c r="CP119" s="55"/>
      <c r="CQ119" s="55">
        <f ca="1">+CQ107-CQ118</f>
        <v>0</v>
      </c>
      <c r="CR119" s="55">
        <f t="shared" ref="CR119:DK119" ca="1" si="138">+CR107-CR118</f>
        <v>0</v>
      </c>
      <c r="CS119" s="55">
        <f t="shared" si="138"/>
        <v>0</v>
      </c>
      <c r="CT119" s="55">
        <f t="shared" si="138"/>
        <v>0</v>
      </c>
      <c r="CU119" s="55"/>
      <c r="CV119" s="55">
        <f t="shared" si="138"/>
        <v>0</v>
      </c>
      <c r="CW119" s="55">
        <f t="shared" si="138"/>
        <v>0</v>
      </c>
      <c r="CX119" s="55">
        <f t="shared" si="138"/>
        <v>0</v>
      </c>
      <c r="CY119" s="55">
        <f t="shared" si="138"/>
        <v>0</v>
      </c>
      <c r="CZ119" s="55">
        <f t="shared" si="138"/>
        <v>0</v>
      </c>
      <c r="DA119" s="55">
        <f t="shared" si="138"/>
        <v>0</v>
      </c>
      <c r="DB119" s="55">
        <f t="shared" si="138"/>
        <v>0</v>
      </c>
      <c r="DC119" s="55">
        <f t="shared" si="138"/>
        <v>0</v>
      </c>
      <c r="DD119" s="55">
        <f t="shared" si="138"/>
        <v>0</v>
      </c>
      <c r="DE119" s="55">
        <f t="shared" si="138"/>
        <v>0</v>
      </c>
      <c r="DF119" s="55">
        <f t="shared" si="138"/>
        <v>0</v>
      </c>
      <c r="DG119" s="55">
        <f t="shared" si="138"/>
        <v>0</v>
      </c>
      <c r="DH119" s="55">
        <f t="shared" si="138"/>
        <v>0</v>
      </c>
      <c r="DI119" s="55">
        <f t="shared" si="138"/>
        <v>0</v>
      </c>
      <c r="DJ119" s="55">
        <f t="shared" si="138"/>
        <v>0</v>
      </c>
      <c r="DK119" s="55">
        <f t="shared" si="138"/>
        <v>0</v>
      </c>
    </row>
    <row r="120" spans="3:119" x14ac:dyDescent="0.25">
      <c r="C120" s="138"/>
      <c r="D120" s="138"/>
      <c r="E120" s="139"/>
      <c r="F120" s="140"/>
      <c r="G120" s="141"/>
      <c r="AR120" s="55"/>
    </row>
    <row r="121" spans="3:119" x14ac:dyDescent="0.25">
      <c r="C121" s="138"/>
      <c r="D121" s="142"/>
      <c r="F121" s="55"/>
      <c r="G121" s="141"/>
      <c r="AC121" s="55">
        <f>+AC118+AY118</f>
        <v>19717367331</v>
      </c>
      <c r="AE121" s="55"/>
      <c r="BU121" s="55">
        <f ca="1">+BU118+CQ118</f>
        <v>19717367331</v>
      </c>
    </row>
    <row r="122" spans="3:119" x14ac:dyDescent="0.25">
      <c r="C122" s="138"/>
      <c r="E122" s="138"/>
      <c r="F122" s="142"/>
      <c r="CQ122" s="55">
        <f ca="1">+CQ118+BU118</f>
        <v>19717367331</v>
      </c>
    </row>
    <row r="123" spans="3:119" x14ac:dyDescent="0.25">
      <c r="F123" s="143"/>
      <c r="G123" s="141"/>
      <c r="Y123" s="55"/>
      <c r="AC123" s="55">
        <v>19717367331</v>
      </c>
      <c r="BR123" s="55"/>
    </row>
    <row r="124" spans="3:119" x14ac:dyDescent="0.25">
      <c r="F124" s="143"/>
      <c r="G124" s="141"/>
      <c r="AC124" s="55"/>
      <c r="BR124" s="55"/>
      <c r="BU124" s="55"/>
    </row>
    <row r="125" spans="3:119" x14ac:dyDescent="0.25">
      <c r="F125" s="143"/>
      <c r="G125" s="141"/>
    </row>
    <row r="126" spans="3:119" x14ac:dyDescent="0.25">
      <c r="D126" s="142"/>
      <c r="E126" s="139"/>
      <c r="F126" s="140"/>
      <c r="G126" s="141"/>
      <c r="H126" s="55"/>
      <c r="AC126" s="55"/>
    </row>
    <row r="127" spans="3:119" x14ac:dyDescent="0.25">
      <c r="D127" s="142"/>
      <c r="E127" s="139"/>
      <c r="F127" s="138"/>
      <c r="G127" s="141"/>
      <c r="AC127" s="55"/>
    </row>
    <row r="128" spans="3:119" x14ac:dyDescent="0.25">
      <c r="D128" s="142"/>
      <c r="E128" s="139"/>
      <c r="F128" s="138"/>
      <c r="G128" s="141"/>
    </row>
    <row r="129" spans="6:29" x14ac:dyDescent="0.25">
      <c r="AC129" s="55"/>
    </row>
    <row r="130" spans="6:29" x14ac:dyDescent="0.25">
      <c r="F130" s="55"/>
    </row>
  </sheetData>
  <mergeCells count="56">
    <mergeCell ref="CQ1:DK1"/>
    <mergeCell ref="C1:F1"/>
    <mergeCell ref="G1:AA1"/>
    <mergeCell ref="AC1:AW1"/>
    <mergeCell ref="AZ1:BT1"/>
    <mergeCell ref="BU1:CO1"/>
    <mergeCell ref="A2:A3"/>
    <mergeCell ref="B2:B3"/>
    <mergeCell ref="C2:C3"/>
    <mergeCell ref="D2:D3"/>
    <mergeCell ref="E2:E3"/>
    <mergeCell ref="B19:B20"/>
    <mergeCell ref="G2:AA2"/>
    <mergeCell ref="AC2:AW2"/>
    <mergeCell ref="AZ2:BI2"/>
    <mergeCell ref="BJ2:BS2"/>
    <mergeCell ref="F2:F3"/>
    <mergeCell ref="CQ2:DA2"/>
    <mergeCell ref="DB2:DK2"/>
    <mergeCell ref="B4:B6"/>
    <mergeCell ref="B8:B11"/>
    <mergeCell ref="B17:B18"/>
    <mergeCell ref="BV2:CF2"/>
    <mergeCell ref="CI2:CO2"/>
    <mergeCell ref="B22:E22"/>
    <mergeCell ref="B23:B25"/>
    <mergeCell ref="B28:B36"/>
    <mergeCell ref="A37:A43"/>
    <mergeCell ref="B37:B39"/>
    <mergeCell ref="B40:B41"/>
    <mergeCell ref="B42:B43"/>
    <mergeCell ref="B73:F73"/>
    <mergeCell ref="A44:A51"/>
    <mergeCell ref="B44:B45"/>
    <mergeCell ref="B46:B51"/>
    <mergeCell ref="B52:E52"/>
    <mergeCell ref="A53:A62"/>
    <mergeCell ref="B53:B55"/>
    <mergeCell ref="B57:B62"/>
    <mergeCell ref="A63:A66"/>
    <mergeCell ref="B64:B65"/>
    <mergeCell ref="A67:A72"/>
    <mergeCell ref="B67:B68"/>
    <mergeCell ref="B69:B72"/>
    <mergeCell ref="A74:A87"/>
    <mergeCell ref="B74:B80"/>
    <mergeCell ref="B84:B86"/>
    <mergeCell ref="B88:F88"/>
    <mergeCell ref="A89:A97"/>
    <mergeCell ref="B89:B90"/>
    <mergeCell ref="B91:B97"/>
    <mergeCell ref="A99:A104"/>
    <mergeCell ref="B99:B101"/>
    <mergeCell ref="B105:D105"/>
    <mergeCell ref="C107:E107"/>
    <mergeCell ref="C118:D118"/>
  </mergeCells>
  <printOptions horizontalCentered="1" verticalCentered="1"/>
  <pageMargins left="0.35433070866141736" right="0.27559055118110237" top="0.9055118110236221" bottom="0.47244094488188981" header="0.59055118110236227" footer="0.27559055118110237"/>
  <pageSetup scale="60" orientation="landscape" r:id="rId1"/>
  <headerFooter>
    <oddHeader>&amp;C&amp;"-,Negrita"&amp;14UNIVERSIDAD SURCOLOMBIANA PLAN DE ACCIÓN  VIGENCIA  2017
 RESOLUCION  031 DEL 13 DE FEBRERO DE 2017</oddHeader>
    <oddFooter>&amp;LUNIDAD DE PLANEAMIENTO ECONÓMICO Y ADMINISTRATIVO&amp;COFICINA DE PLANEACIÓN&amp;RPágina &amp;P de &amp;N</oddFooter>
  </headerFooter>
  <rowBreaks count="1" manualBreakCount="1">
    <brk id="28" max="16383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N130"/>
  <sheetViews>
    <sheetView showGridLines="0" topLeftCell="C100" zoomScaleNormal="100" zoomScalePageLayoutView="50" workbookViewId="0">
      <selection activeCell="BU15" sqref="BU15"/>
    </sheetView>
  </sheetViews>
  <sheetFormatPr baseColWidth="10" defaultRowHeight="15" x14ac:dyDescent="0.25"/>
  <cols>
    <col min="1" max="1" width="4.85546875" hidden="1" customWidth="1"/>
    <col min="2" max="2" width="23" hidden="1" customWidth="1"/>
    <col min="3" max="3" width="8.7109375" bestFit="1" customWidth="1"/>
    <col min="4" max="4" width="36.42578125" customWidth="1"/>
    <col min="5" max="5" width="6.28515625" customWidth="1"/>
    <col min="6" max="6" width="14.28515625" customWidth="1"/>
    <col min="7" max="7" width="16.140625" customWidth="1"/>
    <col min="8" max="8" width="13.42578125" hidden="1" customWidth="1"/>
    <col min="9" max="9" width="14.42578125" hidden="1" customWidth="1"/>
    <col min="10" max="10" width="14.7109375" hidden="1" customWidth="1"/>
    <col min="11" max="11" width="14.42578125" hidden="1" customWidth="1"/>
    <col min="12" max="12" width="12.28515625" hidden="1" customWidth="1"/>
    <col min="13" max="13" width="13.140625" hidden="1" customWidth="1"/>
    <col min="14" max="14" width="11.28515625" hidden="1" customWidth="1"/>
    <col min="15" max="15" width="10.7109375" hidden="1" customWidth="1"/>
    <col min="16" max="17" width="11.42578125" hidden="1" customWidth="1"/>
    <col min="18" max="18" width="12.7109375" hidden="1" customWidth="1"/>
    <col min="19" max="19" width="14.140625" hidden="1" customWidth="1"/>
    <col min="20" max="20" width="14.28515625" hidden="1" customWidth="1"/>
    <col min="21" max="21" width="11.85546875" hidden="1" customWidth="1"/>
    <col min="22" max="22" width="12.7109375" hidden="1" customWidth="1"/>
    <col min="23" max="23" width="14.28515625" hidden="1" customWidth="1"/>
    <col min="24" max="24" width="11.140625" hidden="1" customWidth="1"/>
    <col min="25" max="25" width="12.7109375" hidden="1" customWidth="1"/>
    <col min="26" max="26" width="13.140625" hidden="1" customWidth="1"/>
    <col min="27" max="27" width="14.140625" hidden="1" customWidth="1"/>
    <col min="28" max="28" width="8.28515625" bestFit="1" customWidth="1"/>
    <col min="29" max="29" width="14.7109375" bestFit="1" customWidth="1"/>
    <col min="30" max="30" width="13.5703125" hidden="1" customWidth="1"/>
    <col min="31" max="31" width="14" hidden="1" customWidth="1"/>
    <col min="32" max="33" width="17.28515625" hidden="1" customWidth="1"/>
    <col min="34" max="34" width="16.140625" hidden="1" customWidth="1"/>
    <col min="35" max="37" width="15" hidden="1" customWidth="1"/>
    <col min="38" max="38" width="11.7109375" hidden="1" customWidth="1"/>
    <col min="39" max="39" width="13.28515625" hidden="1" customWidth="1"/>
    <col min="40" max="40" width="12.5703125" hidden="1" customWidth="1"/>
    <col min="41" max="42" width="14.140625" hidden="1" customWidth="1"/>
    <col min="43" max="43" width="13.5703125" hidden="1" customWidth="1"/>
    <col min="44" max="44" width="13.42578125" hidden="1" customWidth="1"/>
    <col min="45" max="45" width="17.7109375" hidden="1" customWidth="1"/>
    <col min="46" max="46" width="13.42578125" hidden="1" customWidth="1"/>
    <col min="47" max="47" width="14.85546875" hidden="1" customWidth="1"/>
    <col min="48" max="48" width="15.5703125" hidden="1" customWidth="1"/>
    <col min="49" max="49" width="13.85546875" hidden="1" customWidth="1"/>
    <col min="50" max="50" width="9" customWidth="1"/>
    <col min="51" max="51" width="14.85546875" customWidth="1"/>
    <col min="52" max="52" width="14.5703125" hidden="1" customWidth="1"/>
    <col min="53" max="53" width="15.140625" hidden="1" customWidth="1"/>
    <col min="54" max="55" width="14.42578125" hidden="1" customWidth="1"/>
    <col min="56" max="56" width="11.28515625" hidden="1" customWidth="1"/>
    <col min="57" max="57" width="13.85546875" hidden="1" customWidth="1"/>
    <col min="58" max="58" width="11.5703125" hidden="1" customWidth="1"/>
    <col min="59" max="59" width="9.28515625" hidden="1" customWidth="1"/>
    <col min="60" max="60" width="11" hidden="1" customWidth="1"/>
    <col min="61" max="61" width="9.28515625" hidden="1" customWidth="1"/>
    <col min="62" max="62" width="12.5703125" hidden="1" customWidth="1"/>
    <col min="63" max="63" width="13.5703125" hidden="1" customWidth="1"/>
    <col min="64" max="64" width="15.140625" hidden="1" customWidth="1"/>
    <col min="65" max="65" width="13.85546875" hidden="1" customWidth="1"/>
    <col min="66" max="66" width="15" hidden="1" customWidth="1"/>
    <col min="67" max="68" width="13.42578125" hidden="1" customWidth="1"/>
    <col min="69" max="69" width="13.5703125" hidden="1" customWidth="1"/>
    <col min="70" max="70" width="13.7109375" hidden="1" customWidth="1"/>
    <col min="71" max="71" width="14" hidden="1" customWidth="1"/>
    <col min="72" max="72" width="10.28515625" customWidth="1"/>
    <col min="73" max="73" width="14.7109375" bestFit="1" customWidth="1"/>
    <col min="74" max="74" width="12.28515625" hidden="1" customWidth="1"/>
    <col min="75" max="75" width="13.28515625" hidden="1" customWidth="1"/>
    <col min="76" max="77" width="14" hidden="1" customWidth="1"/>
    <col min="78" max="78" width="15.42578125" hidden="1" customWidth="1"/>
    <col min="79" max="81" width="13.5703125" hidden="1" customWidth="1"/>
    <col min="82" max="82" width="11.7109375" hidden="1" customWidth="1"/>
    <col min="83" max="83" width="13.42578125" hidden="1" customWidth="1"/>
    <col min="84" max="84" width="15.7109375" hidden="1" customWidth="1"/>
    <col min="85" max="86" width="16.28515625" hidden="1" customWidth="1"/>
    <col min="87" max="87" width="17.140625" hidden="1" customWidth="1"/>
    <col min="88" max="88" width="13" hidden="1" customWidth="1"/>
    <col min="89" max="90" width="14.28515625" hidden="1" customWidth="1"/>
    <col min="91" max="91" width="13.7109375" hidden="1" customWidth="1"/>
    <col min="92" max="92" width="12.28515625" hidden="1" customWidth="1"/>
    <col min="93" max="93" width="13.42578125" hidden="1" customWidth="1"/>
    <col min="94" max="94" width="9.7109375" customWidth="1"/>
    <col min="95" max="95" width="15" customWidth="1"/>
    <col min="96" max="96" width="13.7109375" hidden="1" customWidth="1"/>
    <col min="97" max="97" width="14.42578125" hidden="1" customWidth="1"/>
    <col min="98" max="99" width="15.5703125" hidden="1" customWidth="1"/>
    <col min="100" max="100" width="14.42578125" hidden="1" customWidth="1"/>
    <col min="101" max="101" width="12.7109375" hidden="1" customWidth="1"/>
    <col min="102" max="103" width="13.5703125" hidden="1" customWidth="1"/>
    <col min="104" max="105" width="13.85546875" hidden="1" customWidth="1"/>
    <col min="106" max="106" width="13.7109375" hidden="1" customWidth="1"/>
    <col min="107" max="109" width="13.85546875" hidden="1" customWidth="1"/>
    <col min="110" max="110" width="13.28515625" hidden="1" customWidth="1"/>
    <col min="111" max="112" width="14.42578125" hidden="1" customWidth="1"/>
    <col min="113" max="113" width="14.85546875" hidden="1" customWidth="1"/>
    <col min="114" max="114" width="14.28515625" hidden="1" customWidth="1"/>
    <col min="115" max="115" width="13.5703125" hidden="1" customWidth="1"/>
    <col min="116" max="116" width="5.140625" customWidth="1"/>
    <col min="117" max="117" width="14.7109375" hidden="1" customWidth="1"/>
    <col min="118" max="118" width="2.140625" bestFit="1" customWidth="1"/>
  </cols>
  <sheetData>
    <row r="1" spans="1:117" ht="23.25" customHeight="1" x14ac:dyDescent="0.25">
      <c r="C1" s="219" t="s">
        <v>0</v>
      </c>
      <c r="D1" s="219"/>
      <c r="E1" s="219"/>
      <c r="F1" s="219"/>
      <c r="G1" s="234" t="s">
        <v>11</v>
      </c>
      <c r="H1" s="234" t="s">
        <v>11</v>
      </c>
      <c r="I1" s="234" t="s">
        <v>11</v>
      </c>
      <c r="J1" s="234" t="s">
        <v>11</v>
      </c>
      <c r="K1" s="234" t="s">
        <v>11</v>
      </c>
      <c r="L1" s="234" t="s">
        <v>11</v>
      </c>
      <c r="M1" s="234" t="s">
        <v>11</v>
      </c>
      <c r="N1" s="234" t="s">
        <v>11</v>
      </c>
      <c r="O1" s="234" t="s">
        <v>11</v>
      </c>
      <c r="P1" s="234" t="s">
        <v>11</v>
      </c>
      <c r="Q1" s="234" t="s">
        <v>11</v>
      </c>
      <c r="R1" s="234" t="s">
        <v>11</v>
      </c>
      <c r="S1" s="234" t="s">
        <v>11</v>
      </c>
      <c r="T1" s="234" t="s">
        <v>11</v>
      </c>
      <c r="U1" s="234" t="s">
        <v>11</v>
      </c>
      <c r="V1" s="234" t="s">
        <v>11</v>
      </c>
      <c r="W1" s="234" t="s">
        <v>11</v>
      </c>
      <c r="X1" s="234" t="s">
        <v>11</v>
      </c>
      <c r="Y1" s="234" t="s">
        <v>11</v>
      </c>
      <c r="Z1" s="234" t="s">
        <v>11</v>
      </c>
      <c r="AA1" s="234" t="s">
        <v>11</v>
      </c>
      <c r="AB1" s="229" t="s">
        <v>338</v>
      </c>
      <c r="AC1" s="229"/>
      <c r="AD1" s="229" t="s">
        <v>338</v>
      </c>
      <c r="AE1" s="229"/>
      <c r="AF1" s="229" t="s">
        <v>338</v>
      </c>
      <c r="AG1" s="229"/>
      <c r="AH1" s="229" t="s">
        <v>338</v>
      </c>
      <c r="AI1" s="229"/>
      <c r="AJ1" s="229" t="s">
        <v>338</v>
      </c>
      <c r="AK1" s="229"/>
      <c r="AL1" s="229" t="s">
        <v>338</v>
      </c>
      <c r="AM1" s="229"/>
      <c r="AN1" s="229" t="s">
        <v>338</v>
      </c>
      <c r="AO1" s="229"/>
      <c r="AP1" s="229" t="s">
        <v>338</v>
      </c>
      <c r="AQ1" s="229"/>
      <c r="AR1" s="229" t="s">
        <v>338</v>
      </c>
      <c r="AS1" s="229"/>
      <c r="AT1" s="229" t="s">
        <v>338</v>
      </c>
      <c r="AU1" s="229"/>
      <c r="AV1" s="229" t="s">
        <v>338</v>
      </c>
      <c r="AW1" s="229"/>
      <c r="AX1" s="230" t="s">
        <v>340</v>
      </c>
      <c r="AY1" s="231"/>
      <c r="AZ1" s="229" t="s">
        <v>341</v>
      </c>
      <c r="BA1" s="229"/>
      <c r="BB1" s="229" t="s">
        <v>341</v>
      </c>
      <c r="BC1" s="229"/>
      <c r="BD1" s="229" t="s">
        <v>341</v>
      </c>
      <c r="BE1" s="229"/>
      <c r="BF1" s="229" t="s">
        <v>341</v>
      </c>
      <c r="BG1" s="229"/>
      <c r="BH1" s="229" t="s">
        <v>341</v>
      </c>
      <c r="BI1" s="229"/>
      <c r="BJ1" s="229" t="s">
        <v>341</v>
      </c>
      <c r="BK1" s="229"/>
      <c r="BL1" s="229" t="s">
        <v>341</v>
      </c>
      <c r="BM1" s="229"/>
      <c r="BN1" s="229" t="s">
        <v>341</v>
      </c>
      <c r="BO1" s="229"/>
      <c r="BP1" s="229" t="s">
        <v>341</v>
      </c>
      <c r="BQ1" s="229"/>
      <c r="BR1" s="229" t="s">
        <v>341</v>
      </c>
      <c r="BS1" s="229"/>
      <c r="BT1" s="229" t="s">
        <v>341</v>
      </c>
      <c r="BU1" s="229"/>
      <c r="BV1" s="229" t="s">
        <v>341</v>
      </c>
      <c r="BW1" s="229"/>
      <c r="BX1" s="229" t="s">
        <v>341</v>
      </c>
      <c r="BY1" s="229"/>
      <c r="BZ1" s="229" t="s">
        <v>341</v>
      </c>
      <c r="CA1" s="229"/>
      <c r="CB1" s="229" t="s">
        <v>341</v>
      </c>
      <c r="CC1" s="229"/>
      <c r="CD1" s="229" t="s">
        <v>341</v>
      </c>
      <c r="CE1" s="229"/>
      <c r="CF1" s="229" t="s">
        <v>341</v>
      </c>
      <c r="CG1" s="229"/>
      <c r="CH1" s="229" t="s">
        <v>341</v>
      </c>
      <c r="CI1" s="229"/>
      <c r="CJ1" s="229" t="s">
        <v>341</v>
      </c>
      <c r="CK1" s="229"/>
      <c r="CL1" s="229" t="s">
        <v>341</v>
      </c>
      <c r="CM1" s="229"/>
      <c r="CN1" s="229" t="s">
        <v>341</v>
      </c>
      <c r="CO1" s="229"/>
      <c r="CP1" s="225" t="s">
        <v>342</v>
      </c>
      <c r="CQ1" s="226"/>
      <c r="CR1" s="225" t="s">
        <v>342</v>
      </c>
      <c r="CS1" s="226"/>
      <c r="CT1" s="225" t="s">
        <v>342</v>
      </c>
      <c r="CU1" s="226"/>
      <c r="CV1" s="225" t="s">
        <v>342</v>
      </c>
      <c r="CW1" s="226"/>
      <c r="CX1" s="225" t="s">
        <v>342</v>
      </c>
      <c r="CY1" s="226"/>
      <c r="CZ1" s="225" t="s">
        <v>342</v>
      </c>
      <c r="DA1" s="226"/>
      <c r="DB1" s="225" t="s">
        <v>342</v>
      </c>
      <c r="DC1" s="226"/>
      <c r="DD1" s="225" t="s">
        <v>342</v>
      </c>
      <c r="DE1" s="226"/>
      <c r="DF1" s="225" t="s">
        <v>342</v>
      </c>
      <c r="DG1" s="226"/>
      <c r="DH1" s="225" t="s">
        <v>342</v>
      </c>
      <c r="DI1" s="226"/>
      <c r="DJ1" s="225" t="s">
        <v>342</v>
      </c>
      <c r="DK1" s="226"/>
    </row>
    <row r="2" spans="1:117" ht="21.75" customHeight="1" x14ac:dyDescent="0.25">
      <c r="A2" s="212" t="s">
        <v>5</v>
      </c>
      <c r="B2" s="212" t="s">
        <v>6</v>
      </c>
      <c r="C2" s="213" t="s">
        <v>7</v>
      </c>
      <c r="D2" s="212" t="s">
        <v>8</v>
      </c>
      <c r="E2" s="215" t="s">
        <v>9</v>
      </c>
      <c r="F2" s="210" t="s">
        <v>10</v>
      </c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/>
      <c r="V2" s="235"/>
      <c r="W2" s="235"/>
      <c r="X2" s="235"/>
      <c r="Y2" s="235"/>
      <c r="Z2" s="235"/>
      <c r="AA2" s="235"/>
      <c r="AB2" s="229"/>
      <c r="AC2" s="229"/>
      <c r="AD2" s="229"/>
      <c r="AE2" s="229"/>
      <c r="AF2" s="229"/>
      <c r="AG2" s="229"/>
      <c r="AH2" s="229"/>
      <c r="AI2" s="229"/>
      <c r="AJ2" s="229"/>
      <c r="AK2" s="229"/>
      <c r="AL2" s="229"/>
      <c r="AM2" s="229"/>
      <c r="AN2" s="229"/>
      <c r="AO2" s="229"/>
      <c r="AP2" s="229"/>
      <c r="AQ2" s="229"/>
      <c r="AR2" s="229"/>
      <c r="AS2" s="229"/>
      <c r="AT2" s="229"/>
      <c r="AU2" s="229"/>
      <c r="AV2" s="229"/>
      <c r="AW2" s="229"/>
      <c r="AX2" s="232"/>
      <c r="AY2" s="233"/>
      <c r="AZ2" s="229"/>
      <c r="BA2" s="229"/>
      <c r="BB2" s="229"/>
      <c r="BC2" s="229"/>
      <c r="BD2" s="229"/>
      <c r="BE2" s="229"/>
      <c r="BF2" s="229"/>
      <c r="BG2" s="229"/>
      <c r="BH2" s="229"/>
      <c r="BI2" s="229"/>
      <c r="BJ2" s="229"/>
      <c r="BK2" s="229"/>
      <c r="BL2" s="229"/>
      <c r="BM2" s="229"/>
      <c r="BN2" s="229"/>
      <c r="BO2" s="229"/>
      <c r="BP2" s="229"/>
      <c r="BQ2" s="229"/>
      <c r="BR2" s="229"/>
      <c r="BS2" s="229"/>
      <c r="BT2" s="229"/>
      <c r="BU2" s="229"/>
      <c r="BV2" s="229"/>
      <c r="BW2" s="229"/>
      <c r="BX2" s="229"/>
      <c r="BY2" s="229"/>
      <c r="BZ2" s="229"/>
      <c r="CA2" s="229"/>
      <c r="CB2" s="229"/>
      <c r="CC2" s="229"/>
      <c r="CD2" s="229"/>
      <c r="CE2" s="229"/>
      <c r="CF2" s="229"/>
      <c r="CG2" s="229"/>
      <c r="CH2" s="229"/>
      <c r="CI2" s="229"/>
      <c r="CJ2" s="229"/>
      <c r="CK2" s="229"/>
      <c r="CL2" s="229"/>
      <c r="CM2" s="229"/>
      <c r="CN2" s="229"/>
      <c r="CO2" s="229"/>
      <c r="CP2" s="227"/>
      <c r="CQ2" s="228"/>
      <c r="CR2" s="227"/>
      <c r="CS2" s="228"/>
      <c r="CT2" s="227"/>
      <c r="CU2" s="228"/>
      <c r="CV2" s="227"/>
      <c r="CW2" s="228"/>
      <c r="CX2" s="227"/>
      <c r="CY2" s="228"/>
      <c r="CZ2" s="227"/>
      <c r="DA2" s="228"/>
      <c r="DB2" s="227"/>
      <c r="DC2" s="228"/>
      <c r="DD2" s="227"/>
      <c r="DE2" s="228"/>
      <c r="DF2" s="227"/>
      <c r="DG2" s="228"/>
      <c r="DH2" s="227"/>
      <c r="DI2" s="228"/>
      <c r="DJ2" s="227"/>
      <c r="DK2" s="228"/>
    </row>
    <row r="3" spans="1:117" s="16" customFormat="1" ht="43.5" customHeight="1" x14ac:dyDescent="0.2">
      <c r="A3" s="212"/>
      <c r="B3" s="212"/>
      <c r="C3" s="214"/>
      <c r="D3" s="212"/>
      <c r="E3" s="216"/>
      <c r="F3" s="211"/>
      <c r="G3" s="236"/>
      <c r="H3" s="236"/>
      <c r="I3" s="236"/>
      <c r="J3" s="236"/>
      <c r="K3" s="236"/>
      <c r="L3" s="236"/>
      <c r="M3" s="236"/>
      <c r="N3" s="236"/>
      <c r="O3" s="236"/>
      <c r="P3" s="236"/>
      <c r="Q3" s="236"/>
      <c r="R3" s="236"/>
      <c r="S3" s="236"/>
      <c r="T3" s="236"/>
      <c r="U3" s="236"/>
      <c r="V3" s="236"/>
      <c r="W3" s="236"/>
      <c r="X3" s="236"/>
      <c r="Y3" s="236"/>
      <c r="Z3" s="236"/>
      <c r="AA3" s="236"/>
      <c r="AB3" s="145" t="s">
        <v>36</v>
      </c>
      <c r="AC3" s="145" t="s">
        <v>339</v>
      </c>
      <c r="AD3" s="145" t="s">
        <v>36</v>
      </c>
      <c r="AE3" s="145" t="s">
        <v>339</v>
      </c>
      <c r="AF3" s="145" t="s">
        <v>36</v>
      </c>
      <c r="AG3" s="145" t="s">
        <v>339</v>
      </c>
      <c r="AH3" s="145" t="s">
        <v>36</v>
      </c>
      <c r="AI3" s="145" t="s">
        <v>339</v>
      </c>
      <c r="AJ3" s="145" t="s">
        <v>36</v>
      </c>
      <c r="AK3" s="145" t="s">
        <v>339</v>
      </c>
      <c r="AL3" s="145" t="s">
        <v>36</v>
      </c>
      <c r="AM3" s="145" t="s">
        <v>339</v>
      </c>
      <c r="AN3" s="145" t="s">
        <v>36</v>
      </c>
      <c r="AO3" s="145" t="s">
        <v>339</v>
      </c>
      <c r="AP3" s="145" t="s">
        <v>36</v>
      </c>
      <c r="AQ3" s="145" t="s">
        <v>339</v>
      </c>
      <c r="AR3" s="145" t="s">
        <v>36</v>
      </c>
      <c r="AS3" s="145" t="s">
        <v>339</v>
      </c>
      <c r="AT3" s="145" t="s">
        <v>36</v>
      </c>
      <c r="AU3" s="145" t="s">
        <v>339</v>
      </c>
      <c r="AV3" s="145" t="s">
        <v>36</v>
      </c>
      <c r="AW3" s="145" t="s">
        <v>339</v>
      </c>
      <c r="AX3" s="146" t="s">
        <v>36</v>
      </c>
      <c r="AY3" s="146" t="s">
        <v>339</v>
      </c>
      <c r="AZ3" s="145" t="s">
        <v>36</v>
      </c>
      <c r="BA3" s="145" t="s">
        <v>339</v>
      </c>
      <c r="BB3" s="145" t="s">
        <v>36</v>
      </c>
      <c r="BC3" s="145" t="s">
        <v>339</v>
      </c>
      <c r="BD3" s="145" t="s">
        <v>36</v>
      </c>
      <c r="BE3" s="145" t="s">
        <v>339</v>
      </c>
      <c r="BF3" s="145" t="s">
        <v>36</v>
      </c>
      <c r="BG3" s="145" t="s">
        <v>339</v>
      </c>
      <c r="BH3" s="145" t="s">
        <v>36</v>
      </c>
      <c r="BI3" s="145" t="s">
        <v>339</v>
      </c>
      <c r="BJ3" s="145" t="s">
        <v>36</v>
      </c>
      <c r="BK3" s="145" t="s">
        <v>339</v>
      </c>
      <c r="BL3" s="145" t="s">
        <v>36</v>
      </c>
      <c r="BM3" s="145" t="s">
        <v>339</v>
      </c>
      <c r="BN3" s="145" t="s">
        <v>36</v>
      </c>
      <c r="BO3" s="145" t="s">
        <v>339</v>
      </c>
      <c r="BP3" s="145" t="s">
        <v>36</v>
      </c>
      <c r="BQ3" s="145" t="s">
        <v>339</v>
      </c>
      <c r="BR3" s="145" t="s">
        <v>36</v>
      </c>
      <c r="BS3" s="145" t="s">
        <v>339</v>
      </c>
      <c r="BT3" s="145" t="s">
        <v>36</v>
      </c>
      <c r="BU3" s="145" t="s">
        <v>339</v>
      </c>
      <c r="BV3" s="145" t="s">
        <v>36</v>
      </c>
      <c r="BW3" s="145" t="s">
        <v>339</v>
      </c>
      <c r="BX3" s="145" t="s">
        <v>36</v>
      </c>
      <c r="BY3" s="145" t="s">
        <v>339</v>
      </c>
      <c r="BZ3" s="145" t="s">
        <v>36</v>
      </c>
      <c r="CA3" s="145" t="s">
        <v>339</v>
      </c>
      <c r="CB3" s="145" t="s">
        <v>36</v>
      </c>
      <c r="CC3" s="145" t="s">
        <v>339</v>
      </c>
      <c r="CD3" s="145" t="s">
        <v>36</v>
      </c>
      <c r="CE3" s="145" t="s">
        <v>339</v>
      </c>
      <c r="CF3" s="145" t="s">
        <v>36</v>
      </c>
      <c r="CG3" s="145" t="s">
        <v>339</v>
      </c>
      <c r="CH3" s="145" t="s">
        <v>36</v>
      </c>
      <c r="CI3" s="145" t="s">
        <v>339</v>
      </c>
      <c r="CJ3" s="145" t="s">
        <v>36</v>
      </c>
      <c r="CK3" s="145" t="s">
        <v>339</v>
      </c>
      <c r="CL3" s="145" t="s">
        <v>36</v>
      </c>
      <c r="CM3" s="145" t="s">
        <v>339</v>
      </c>
      <c r="CN3" s="145" t="s">
        <v>36</v>
      </c>
      <c r="CO3" s="145" t="s">
        <v>339</v>
      </c>
      <c r="CP3" s="146" t="s">
        <v>36</v>
      </c>
      <c r="CQ3" s="146" t="s">
        <v>339</v>
      </c>
      <c r="CR3" s="146" t="s">
        <v>36</v>
      </c>
      <c r="CS3" s="146" t="s">
        <v>339</v>
      </c>
      <c r="CT3" s="146" t="s">
        <v>36</v>
      </c>
      <c r="CU3" s="146" t="s">
        <v>339</v>
      </c>
      <c r="CV3" s="146" t="s">
        <v>36</v>
      </c>
      <c r="CW3" s="146" t="s">
        <v>339</v>
      </c>
      <c r="CX3" s="146" t="s">
        <v>36</v>
      </c>
      <c r="CY3" s="146" t="s">
        <v>339</v>
      </c>
      <c r="CZ3" s="146" t="s">
        <v>36</v>
      </c>
      <c r="DA3" s="146" t="s">
        <v>339</v>
      </c>
      <c r="DB3" s="146" t="s">
        <v>36</v>
      </c>
      <c r="DC3" s="146" t="s">
        <v>339</v>
      </c>
      <c r="DD3" s="146" t="s">
        <v>36</v>
      </c>
      <c r="DE3" s="146" t="s">
        <v>339</v>
      </c>
      <c r="DF3" s="146" t="s">
        <v>36</v>
      </c>
      <c r="DG3" s="146" t="s">
        <v>339</v>
      </c>
      <c r="DH3" s="146" t="s">
        <v>36</v>
      </c>
      <c r="DI3" s="146" t="s">
        <v>339</v>
      </c>
      <c r="DJ3" s="146" t="s">
        <v>36</v>
      </c>
      <c r="DK3" s="146" t="s">
        <v>339</v>
      </c>
    </row>
    <row r="4" spans="1:117" ht="39" customHeight="1" x14ac:dyDescent="0.25">
      <c r="A4" s="17" t="s">
        <v>46</v>
      </c>
      <c r="B4" s="201" t="s">
        <v>47</v>
      </c>
      <c r="C4" s="18" t="s">
        <v>48</v>
      </c>
      <c r="D4" s="19" t="s">
        <v>49</v>
      </c>
      <c r="E4" s="20">
        <v>510</v>
      </c>
      <c r="F4" s="21" t="s">
        <v>50</v>
      </c>
      <c r="G4" s="22">
        <f t="shared" ref="G4:G21" si="0">SUM(H4:AA4)</f>
        <v>44000000</v>
      </c>
      <c r="H4" s="22"/>
      <c r="I4" s="22">
        <v>16000000</v>
      </c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>
        <v>23000000</v>
      </c>
      <c r="V4" s="22"/>
      <c r="W4" s="22"/>
      <c r="X4" s="22"/>
      <c r="Y4" s="22"/>
      <c r="Z4" s="22"/>
      <c r="AA4" s="22">
        <f>5000000</f>
        <v>5000000</v>
      </c>
      <c r="AB4" s="23">
        <f t="shared" ref="AB4:AB67" si="1">+AC4/G4</f>
        <v>0.36363636363636365</v>
      </c>
      <c r="AC4" s="22">
        <f t="shared" ref="AC4:AC21" si="2">SUM(AD4:AW4)</f>
        <v>16000000</v>
      </c>
      <c r="AD4" s="24"/>
      <c r="AE4" s="22">
        <f>+'[1]ENERO 2017'!$K$518</f>
        <v>16000000</v>
      </c>
      <c r="AF4" s="24"/>
      <c r="AG4" s="24"/>
      <c r="AH4" s="22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3">
        <f t="shared" ref="AX4:AX67" si="3">1-AB4</f>
        <v>0.63636363636363635</v>
      </c>
      <c r="AY4" s="22">
        <f t="shared" ref="AY4:AY15" si="4">SUM(AZ4:BS4)</f>
        <v>28000000</v>
      </c>
      <c r="AZ4" s="22">
        <f t="shared" ref="AZ4:BO19" si="5">+H4-AD4</f>
        <v>0</v>
      </c>
      <c r="BA4" s="22">
        <f t="shared" si="5"/>
        <v>0</v>
      </c>
      <c r="BB4" s="22">
        <f t="shared" si="5"/>
        <v>0</v>
      </c>
      <c r="BC4" s="22">
        <f t="shared" si="5"/>
        <v>0</v>
      </c>
      <c r="BD4" s="22">
        <f t="shared" si="5"/>
        <v>0</v>
      </c>
      <c r="BE4" s="22">
        <f t="shared" si="5"/>
        <v>0</v>
      </c>
      <c r="BF4" s="22">
        <f t="shared" si="5"/>
        <v>0</v>
      </c>
      <c r="BG4" s="22">
        <f t="shared" si="5"/>
        <v>0</v>
      </c>
      <c r="BH4" s="22">
        <f t="shared" si="5"/>
        <v>0</v>
      </c>
      <c r="BI4" s="22">
        <f t="shared" si="5"/>
        <v>0</v>
      </c>
      <c r="BJ4" s="22">
        <f t="shared" si="5"/>
        <v>0</v>
      </c>
      <c r="BK4" s="22">
        <f t="shared" si="5"/>
        <v>0</v>
      </c>
      <c r="BL4" s="22">
        <f t="shared" si="5"/>
        <v>0</v>
      </c>
      <c r="BM4" s="22">
        <f t="shared" si="5"/>
        <v>23000000</v>
      </c>
      <c r="BN4" s="22">
        <f t="shared" si="5"/>
        <v>0</v>
      </c>
      <c r="BO4" s="22">
        <f t="shared" si="5"/>
        <v>0</v>
      </c>
      <c r="BP4" s="22">
        <f t="shared" ref="BP4:BS21" si="6">+X4-AT4</f>
        <v>0</v>
      </c>
      <c r="BQ4" s="22">
        <f t="shared" si="6"/>
        <v>0</v>
      </c>
      <c r="BR4" s="22">
        <f t="shared" si="6"/>
        <v>0</v>
      </c>
      <c r="BS4" s="22">
        <f t="shared" si="6"/>
        <v>5000000</v>
      </c>
      <c r="BT4" s="23">
        <f t="shared" ref="BT4:BT67" si="7">+BU4/G4</f>
        <v>0.2814149090909091</v>
      </c>
      <c r="BU4" s="22">
        <f t="shared" ref="BU4:BU21" si="8">SUM(BV4:CO4)</f>
        <v>12382256</v>
      </c>
      <c r="BV4" s="22"/>
      <c r="BW4" s="22">
        <f>+'[2]FEBRERO 2017'!$H$689</f>
        <v>12382256</v>
      </c>
      <c r="BX4" s="22"/>
      <c r="BY4" s="22"/>
      <c r="BZ4" s="22"/>
      <c r="CA4" s="22"/>
      <c r="CB4" s="22"/>
      <c r="CC4" s="22"/>
      <c r="CD4" s="22"/>
      <c r="CE4" s="22"/>
      <c r="CF4" s="22"/>
      <c r="CG4" s="22"/>
      <c r="CH4" s="22"/>
      <c r="CI4" s="22"/>
      <c r="CJ4" s="22"/>
      <c r="CK4" s="22"/>
      <c r="CL4" s="22"/>
      <c r="CM4" s="22"/>
      <c r="CN4" s="22"/>
      <c r="CO4" s="22"/>
      <c r="CP4" s="23">
        <f t="shared" ref="CP4:CP51" si="9">1-BT4</f>
        <v>0.71858509090909095</v>
      </c>
      <c r="CQ4" s="22">
        <f t="shared" ref="CQ4:CQ21" si="10">SUM(CR4:DK4)</f>
        <v>31617744</v>
      </c>
      <c r="CR4" s="22">
        <f>H4-BV4</f>
        <v>0</v>
      </c>
      <c r="CS4" s="22">
        <f t="shared" ref="CS4:DH19" si="11">I4-BW4</f>
        <v>3617744</v>
      </c>
      <c r="CT4" s="22">
        <f t="shared" si="11"/>
        <v>0</v>
      </c>
      <c r="CU4" s="22">
        <f t="shared" si="11"/>
        <v>0</v>
      </c>
      <c r="CV4" s="22">
        <f t="shared" si="11"/>
        <v>0</v>
      </c>
      <c r="CW4" s="22">
        <f t="shared" si="11"/>
        <v>0</v>
      </c>
      <c r="CX4" s="22">
        <f t="shared" si="11"/>
        <v>0</v>
      </c>
      <c r="CY4" s="22">
        <f t="shared" si="11"/>
        <v>0</v>
      </c>
      <c r="CZ4" s="22">
        <f t="shared" si="11"/>
        <v>0</v>
      </c>
      <c r="DA4" s="22">
        <f t="shared" si="11"/>
        <v>0</v>
      </c>
      <c r="DB4" s="22">
        <f t="shared" si="11"/>
        <v>0</v>
      </c>
      <c r="DC4" s="22">
        <f t="shared" si="11"/>
        <v>0</v>
      </c>
      <c r="DD4" s="22">
        <f t="shared" si="11"/>
        <v>0</v>
      </c>
      <c r="DE4" s="22">
        <f t="shared" si="11"/>
        <v>23000000</v>
      </c>
      <c r="DF4" s="22">
        <f t="shared" si="11"/>
        <v>0</v>
      </c>
      <c r="DG4" s="22">
        <f t="shared" si="11"/>
        <v>0</v>
      </c>
      <c r="DH4" s="22">
        <f t="shared" si="11"/>
        <v>0</v>
      </c>
      <c r="DI4" s="22">
        <f t="shared" ref="DI4:DK21" si="12">Y4-CM4</f>
        <v>0</v>
      </c>
      <c r="DJ4" s="22">
        <f t="shared" si="12"/>
        <v>0</v>
      </c>
      <c r="DK4" s="22">
        <f t="shared" si="12"/>
        <v>5000000</v>
      </c>
      <c r="DM4" s="26">
        <f t="shared" ref="DM4:DM14" si="13">+AC4+AY4</f>
        <v>44000000</v>
      </c>
    </row>
    <row r="5" spans="1:117" ht="50.25" customHeight="1" x14ac:dyDescent="0.25">
      <c r="A5" s="27"/>
      <c r="B5" s="202"/>
      <c r="C5" s="18" t="s">
        <v>51</v>
      </c>
      <c r="D5" s="19" t="s">
        <v>52</v>
      </c>
      <c r="E5" s="20">
        <v>510</v>
      </c>
      <c r="F5" s="21" t="s">
        <v>53</v>
      </c>
      <c r="G5" s="22">
        <f t="shared" si="0"/>
        <v>53854378</v>
      </c>
      <c r="H5" s="22"/>
      <c r="I5" s="22">
        <v>32000000</v>
      </c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>
        <v>21000000</v>
      </c>
      <c r="V5" s="22"/>
      <c r="W5" s="22"/>
      <c r="X5" s="22"/>
      <c r="Y5" s="22"/>
      <c r="Z5" s="22"/>
      <c r="AA5" s="22">
        <v>854378</v>
      </c>
      <c r="AB5" s="23">
        <f t="shared" si="1"/>
        <v>0.61005955727499073</v>
      </c>
      <c r="AC5" s="22">
        <f>SUM(AD5:AW5)</f>
        <v>32854378</v>
      </c>
      <c r="AD5" s="22"/>
      <c r="AE5" s="22">
        <f>+'[1]ENERO 2017'!$K$526</f>
        <v>32000000</v>
      </c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2"/>
      <c r="AV5" s="22"/>
      <c r="AW5" s="22">
        <f>+'[2]FEBRERO 2017'!$AC$699</f>
        <v>854378</v>
      </c>
      <c r="AX5" s="23">
        <f t="shared" si="3"/>
        <v>0.38994044272500927</v>
      </c>
      <c r="AY5" s="22">
        <f t="shared" si="4"/>
        <v>21000000</v>
      </c>
      <c r="AZ5" s="22">
        <f t="shared" si="5"/>
        <v>0</v>
      </c>
      <c r="BA5" s="22">
        <f t="shared" si="5"/>
        <v>0</v>
      </c>
      <c r="BB5" s="22">
        <f t="shared" si="5"/>
        <v>0</v>
      </c>
      <c r="BC5" s="22">
        <f t="shared" si="5"/>
        <v>0</v>
      </c>
      <c r="BD5" s="22">
        <f t="shared" si="5"/>
        <v>0</v>
      </c>
      <c r="BE5" s="22">
        <f t="shared" si="5"/>
        <v>0</v>
      </c>
      <c r="BF5" s="22">
        <f t="shared" si="5"/>
        <v>0</v>
      </c>
      <c r="BG5" s="22">
        <f t="shared" si="5"/>
        <v>0</v>
      </c>
      <c r="BH5" s="22">
        <f t="shared" si="5"/>
        <v>0</v>
      </c>
      <c r="BI5" s="22">
        <f t="shared" si="5"/>
        <v>0</v>
      </c>
      <c r="BJ5" s="22">
        <f t="shared" si="5"/>
        <v>0</v>
      </c>
      <c r="BK5" s="22">
        <f t="shared" si="5"/>
        <v>0</v>
      </c>
      <c r="BL5" s="22">
        <f t="shared" si="5"/>
        <v>0</v>
      </c>
      <c r="BM5" s="22">
        <f t="shared" si="5"/>
        <v>21000000</v>
      </c>
      <c r="BN5" s="22">
        <f t="shared" si="5"/>
        <v>0</v>
      </c>
      <c r="BO5" s="22">
        <f t="shared" si="5"/>
        <v>0</v>
      </c>
      <c r="BP5" s="22">
        <f t="shared" si="6"/>
        <v>0</v>
      </c>
      <c r="BQ5" s="22">
        <f t="shared" si="6"/>
        <v>0</v>
      </c>
      <c r="BR5" s="22">
        <f t="shared" si="6"/>
        <v>0</v>
      </c>
      <c r="BS5" s="22">
        <f t="shared" si="6"/>
        <v>0</v>
      </c>
      <c r="BT5" s="23">
        <f t="shared" si="7"/>
        <v>0.23079520108838691</v>
      </c>
      <c r="BU5" s="22">
        <f t="shared" si="8"/>
        <v>12429332</v>
      </c>
      <c r="BV5" s="22"/>
      <c r="BW5" s="22">
        <f>+'[1]ENERO 2017'!$H$524</f>
        <v>11574954</v>
      </c>
      <c r="BX5" s="22"/>
      <c r="BY5" s="22"/>
      <c r="BZ5" s="22"/>
      <c r="CA5" s="22"/>
      <c r="CB5" s="22"/>
      <c r="CC5" s="22"/>
      <c r="CD5" s="22"/>
      <c r="CE5" s="22"/>
      <c r="CF5" s="22"/>
      <c r="CG5" s="22"/>
      <c r="CH5" s="22"/>
      <c r="CI5" s="22"/>
      <c r="CJ5" s="22"/>
      <c r="CK5" s="22"/>
      <c r="CL5" s="22"/>
      <c r="CM5" s="22"/>
      <c r="CN5" s="22"/>
      <c r="CO5" s="22">
        <f>+'[2]FEBRERO 2017'!$H$702</f>
        <v>854378</v>
      </c>
      <c r="CP5" s="23">
        <f t="shared" si="9"/>
        <v>0.76920479891161309</v>
      </c>
      <c r="CQ5" s="22">
        <f t="shared" si="10"/>
        <v>41425046</v>
      </c>
      <c r="CR5" s="22">
        <f t="shared" ref="CR5:DG21" si="14">H5-BV5</f>
        <v>0</v>
      </c>
      <c r="CS5" s="22">
        <f t="shared" si="11"/>
        <v>20425046</v>
      </c>
      <c r="CT5" s="22">
        <f t="shared" si="11"/>
        <v>0</v>
      </c>
      <c r="CU5" s="22">
        <f t="shared" si="11"/>
        <v>0</v>
      </c>
      <c r="CV5" s="22">
        <f t="shared" si="11"/>
        <v>0</v>
      </c>
      <c r="CW5" s="22">
        <f t="shared" si="11"/>
        <v>0</v>
      </c>
      <c r="CX5" s="22">
        <f t="shared" si="11"/>
        <v>0</v>
      </c>
      <c r="CY5" s="22">
        <f t="shared" si="11"/>
        <v>0</v>
      </c>
      <c r="CZ5" s="22">
        <f t="shared" si="11"/>
        <v>0</v>
      </c>
      <c r="DA5" s="22">
        <f t="shared" si="11"/>
        <v>0</v>
      </c>
      <c r="DB5" s="22">
        <f t="shared" si="11"/>
        <v>0</v>
      </c>
      <c r="DC5" s="22">
        <f t="shared" si="11"/>
        <v>0</v>
      </c>
      <c r="DD5" s="22">
        <f t="shared" si="11"/>
        <v>0</v>
      </c>
      <c r="DE5" s="22">
        <f t="shared" si="11"/>
        <v>21000000</v>
      </c>
      <c r="DF5" s="22">
        <f t="shared" si="11"/>
        <v>0</v>
      </c>
      <c r="DG5" s="22">
        <f t="shared" si="11"/>
        <v>0</v>
      </c>
      <c r="DH5" s="22">
        <f t="shared" si="11"/>
        <v>0</v>
      </c>
      <c r="DI5" s="22">
        <f t="shared" si="12"/>
        <v>0</v>
      </c>
      <c r="DJ5" s="22">
        <f t="shared" si="12"/>
        <v>0</v>
      </c>
      <c r="DK5" s="22">
        <f t="shared" si="12"/>
        <v>0</v>
      </c>
      <c r="DM5" s="26">
        <f t="shared" si="13"/>
        <v>53854378</v>
      </c>
    </row>
    <row r="6" spans="1:117" ht="36.75" customHeight="1" x14ac:dyDescent="0.25">
      <c r="A6" s="27"/>
      <c r="B6" s="203"/>
      <c r="C6" s="18" t="s">
        <v>54</v>
      </c>
      <c r="D6" s="19" t="s">
        <v>55</v>
      </c>
      <c r="E6" s="28">
        <v>510</v>
      </c>
      <c r="F6" s="21" t="s">
        <v>56</v>
      </c>
      <c r="G6" s="22">
        <f t="shared" si="0"/>
        <v>29594219</v>
      </c>
      <c r="H6" s="22"/>
      <c r="I6" s="22">
        <v>12000000</v>
      </c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>
        <v>17594219</v>
      </c>
      <c r="V6" s="22"/>
      <c r="W6" s="22"/>
      <c r="X6" s="22"/>
      <c r="Y6" s="22"/>
      <c r="Z6" s="22"/>
      <c r="AA6" s="22"/>
      <c r="AB6" s="23">
        <f t="shared" si="1"/>
        <v>0</v>
      </c>
      <c r="AC6" s="22">
        <f>SUM(AD6:AW6)</f>
        <v>0</v>
      </c>
      <c r="AD6" s="22"/>
      <c r="AE6" s="22"/>
      <c r="AF6" s="22"/>
      <c r="AG6" s="22"/>
      <c r="AH6" s="22"/>
      <c r="AI6" s="22"/>
      <c r="AJ6" s="22"/>
      <c r="AK6" s="22"/>
      <c r="AL6" s="22"/>
      <c r="AM6" s="22"/>
      <c r="AN6" s="22"/>
      <c r="AO6" s="22"/>
      <c r="AP6" s="22"/>
      <c r="AQ6" s="22"/>
      <c r="AR6" s="22"/>
      <c r="AS6" s="22"/>
      <c r="AT6" s="22"/>
      <c r="AU6" s="22"/>
      <c r="AV6" s="22"/>
      <c r="AW6" s="22"/>
      <c r="AX6" s="23">
        <f t="shared" si="3"/>
        <v>1</v>
      </c>
      <c r="AY6" s="22">
        <f t="shared" si="4"/>
        <v>29594219</v>
      </c>
      <c r="AZ6" s="22">
        <f t="shared" si="5"/>
        <v>0</v>
      </c>
      <c r="BA6" s="22">
        <f t="shared" si="5"/>
        <v>12000000</v>
      </c>
      <c r="BB6" s="22">
        <f t="shared" si="5"/>
        <v>0</v>
      </c>
      <c r="BC6" s="22">
        <f t="shared" si="5"/>
        <v>0</v>
      </c>
      <c r="BD6" s="22">
        <f t="shared" si="5"/>
        <v>0</v>
      </c>
      <c r="BE6" s="22">
        <f t="shared" si="5"/>
        <v>0</v>
      </c>
      <c r="BF6" s="22">
        <f t="shared" si="5"/>
        <v>0</v>
      </c>
      <c r="BG6" s="22">
        <f t="shared" si="5"/>
        <v>0</v>
      </c>
      <c r="BH6" s="22">
        <f t="shared" si="5"/>
        <v>0</v>
      </c>
      <c r="BI6" s="22">
        <f t="shared" si="5"/>
        <v>0</v>
      </c>
      <c r="BJ6" s="22">
        <f t="shared" si="5"/>
        <v>0</v>
      </c>
      <c r="BK6" s="22">
        <f t="shared" si="5"/>
        <v>0</v>
      </c>
      <c r="BL6" s="22">
        <f t="shared" si="5"/>
        <v>0</v>
      </c>
      <c r="BM6" s="22">
        <f t="shared" si="5"/>
        <v>17594219</v>
      </c>
      <c r="BN6" s="22">
        <f t="shared" si="5"/>
        <v>0</v>
      </c>
      <c r="BO6" s="22">
        <f t="shared" si="5"/>
        <v>0</v>
      </c>
      <c r="BP6" s="22">
        <f t="shared" si="6"/>
        <v>0</v>
      </c>
      <c r="BQ6" s="22">
        <f t="shared" si="6"/>
        <v>0</v>
      </c>
      <c r="BR6" s="22">
        <f t="shared" si="6"/>
        <v>0</v>
      </c>
      <c r="BS6" s="22">
        <f t="shared" si="6"/>
        <v>0</v>
      </c>
      <c r="BT6" s="23">
        <f t="shared" si="7"/>
        <v>0</v>
      </c>
      <c r="BU6" s="22">
        <f t="shared" si="8"/>
        <v>0</v>
      </c>
      <c r="BV6" s="22"/>
      <c r="BW6" s="22"/>
      <c r="BX6" s="22"/>
      <c r="BY6" s="22"/>
      <c r="BZ6" s="22"/>
      <c r="CA6" s="22"/>
      <c r="CB6" s="22"/>
      <c r="CC6" s="22"/>
      <c r="CD6" s="22"/>
      <c r="CE6" s="22"/>
      <c r="CF6" s="22"/>
      <c r="CG6" s="22"/>
      <c r="CH6" s="22"/>
      <c r="CI6" s="22"/>
      <c r="CJ6" s="22"/>
      <c r="CK6" s="22"/>
      <c r="CL6" s="22"/>
      <c r="CM6" s="22"/>
      <c r="CN6" s="22"/>
      <c r="CO6" s="22"/>
      <c r="CP6" s="23">
        <f t="shared" si="9"/>
        <v>1</v>
      </c>
      <c r="CQ6" s="22">
        <f>SUM(CR6:DK6)</f>
        <v>29594219</v>
      </c>
      <c r="CR6" s="22">
        <f t="shared" si="14"/>
        <v>0</v>
      </c>
      <c r="CS6" s="22">
        <f t="shared" si="11"/>
        <v>12000000</v>
      </c>
      <c r="CT6" s="22">
        <f t="shared" si="11"/>
        <v>0</v>
      </c>
      <c r="CU6" s="22">
        <f t="shared" si="11"/>
        <v>0</v>
      </c>
      <c r="CV6" s="22">
        <f t="shared" si="11"/>
        <v>0</v>
      </c>
      <c r="CW6" s="22">
        <f t="shared" si="11"/>
        <v>0</v>
      </c>
      <c r="CX6" s="22">
        <f t="shared" si="11"/>
        <v>0</v>
      </c>
      <c r="CY6" s="22">
        <f t="shared" si="11"/>
        <v>0</v>
      </c>
      <c r="CZ6" s="22">
        <f t="shared" si="11"/>
        <v>0</v>
      </c>
      <c r="DA6" s="22">
        <f t="shared" si="11"/>
        <v>0</v>
      </c>
      <c r="DB6" s="22">
        <f t="shared" si="11"/>
        <v>0</v>
      </c>
      <c r="DC6" s="22">
        <f t="shared" si="11"/>
        <v>0</v>
      </c>
      <c r="DD6" s="22">
        <f t="shared" si="11"/>
        <v>0</v>
      </c>
      <c r="DE6" s="22">
        <f t="shared" si="11"/>
        <v>17594219</v>
      </c>
      <c r="DF6" s="22">
        <f t="shared" si="11"/>
        <v>0</v>
      </c>
      <c r="DG6" s="22">
        <f t="shared" si="11"/>
        <v>0</v>
      </c>
      <c r="DH6" s="22">
        <f t="shared" si="11"/>
        <v>0</v>
      </c>
      <c r="DI6" s="22">
        <f t="shared" si="12"/>
        <v>0</v>
      </c>
      <c r="DJ6" s="22">
        <f t="shared" si="12"/>
        <v>0</v>
      </c>
      <c r="DK6" s="22">
        <f t="shared" si="12"/>
        <v>0</v>
      </c>
      <c r="DM6" s="26">
        <f t="shared" si="13"/>
        <v>29594219</v>
      </c>
    </row>
    <row r="7" spans="1:117" ht="54.75" customHeight="1" x14ac:dyDescent="0.25">
      <c r="A7" s="27"/>
      <c r="B7" s="29" t="s">
        <v>57</v>
      </c>
      <c r="C7" s="18" t="s">
        <v>58</v>
      </c>
      <c r="D7" s="19" t="s">
        <v>59</v>
      </c>
      <c r="E7" s="20">
        <v>510</v>
      </c>
      <c r="F7" s="21" t="s">
        <v>60</v>
      </c>
      <c r="G7" s="22">
        <f t="shared" si="0"/>
        <v>36000000</v>
      </c>
      <c r="H7" s="22"/>
      <c r="I7" s="22"/>
      <c r="J7" s="22">
        <v>16000000</v>
      </c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>
        <v>20000000</v>
      </c>
      <c r="AB7" s="23">
        <f t="shared" si="1"/>
        <v>0</v>
      </c>
      <c r="AC7" s="22">
        <f>SUM(AD7:AW7)</f>
        <v>0</v>
      </c>
      <c r="AD7" s="22"/>
      <c r="AE7" s="22"/>
      <c r="AF7" s="22"/>
      <c r="AG7" s="22"/>
      <c r="AH7" s="22"/>
      <c r="AI7" s="22"/>
      <c r="AJ7" s="22"/>
      <c r="AK7" s="22"/>
      <c r="AL7" s="22"/>
      <c r="AM7" s="22"/>
      <c r="AN7" s="22"/>
      <c r="AO7" s="22"/>
      <c r="AP7" s="22"/>
      <c r="AQ7" s="22"/>
      <c r="AR7" s="22"/>
      <c r="AS7" s="22"/>
      <c r="AT7" s="22"/>
      <c r="AU7" s="22"/>
      <c r="AV7" s="22"/>
      <c r="AW7" s="22"/>
      <c r="AX7" s="23">
        <f t="shared" si="3"/>
        <v>1</v>
      </c>
      <c r="AY7" s="22">
        <f t="shared" si="4"/>
        <v>36000000</v>
      </c>
      <c r="AZ7" s="22">
        <f t="shared" si="5"/>
        <v>0</v>
      </c>
      <c r="BA7" s="22">
        <f t="shared" si="5"/>
        <v>0</v>
      </c>
      <c r="BB7" s="22">
        <f t="shared" si="5"/>
        <v>16000000</v>
      </c>
      <c r="BC7" s="22">
        <f t="shared" si="5"/>
        <v>0</v>
      </c>
      <c r="BD7" s="22">
        <f t="shared" si="5"/>
        <v>0</v>
      </c>
      <c r="BE7" s="22">
        <f t="shared" si="5"/>
        <v>0</v>
      </c>
      <c r="BF7" s="22">
        <f t="shared" si="5"/>
        <v>0</v>
      </c>
      <c r="BG7" s="22">
        <f t="shared" si="5"/>
        <v>0</v>
      </c>
      <c r="BH7" s="22">
        <f t="shared" si="5"/>
        <v>0</v>
      </c>
      <c r="BI7" s="22">
        <f t="shared" si="5"/>
        <v>0</v>
      </c>
      <c r="BJ7" s="22">
        <f t="shared" si="5"/>
        <v>0</v>
      </c>
      <c r="BK7" s="22">
        <f t="shared" si="5"/>
        <v>0</v>
      </c>
      <c r="BL7" s="22">
        <f t="shared" si="5"/>
        <v>0</v>
      </c>
      <c r="BM7" s="22">
        <f t="shared" si="5"/>
        <v>0</v>
      </c>
      <c r="BN7" s="22">
        <f t="shared" si="5"/>
        <v>0</v>
      </c>
      <c r="BO7" s="22">
        <f t="shared" si="5"/>
        <v>0</v>
      </c>
      <c r="BP7" s="22">
        <f t="shared" si="6"/>
        <v>0</v>
      </c>
      <c r="BQ7" s="22">
        <f t="shared" si="6"/>
        <v>0</v>
      </c>
      <c r="BR7" s="22">
        <f t="shared" si="6"/>
        <v>0</v>
      </c>
      <c r="BS7" s="22">
        <f t="shared" si="6"/>
        <v>20000000</v>
      </c>
      <c r="BT7" s="23">
        <f t="shared" si="7"/>
        <v>0</v>
      </c>
      <c r="BU7" s="22">
        <f t="shared" si="8"/>
        <v>0</v>
      </c>
      <c r="BV7" s="22"/>
      <c r="BW7" s="22"/>
      <c r="BX7" s="22"/>
      <c r="BY7" s="22"/>
      <c r="BZ7" s="22"/>
      <c r="CA7" s="22"/>
      <c r="CB7" s="22"/>
      <c r="CC7" s="22"/>
      <c r="CD7" s="22"/>
      <c r="CE7" s="22"/>
      <c r="CF7" s="22"/>
      <c r="CG7" s="22"/>
      <c r="CH7" s="22"/>
      <c r="CI7" s="22"/>
      <c r="CJ7" s="22"/>
      <c r="CK7" s="22"/>
      <c r="CL7" s="22"/>
      <c r="CM7" s="22"/>
      <c r="CN7" s="22"/>
      <c r="CO7" s="22"/>
      <c r="CP7" s="23">
        <f t="shared" si="9"/>
        <v>1</v>
      </c>
      <c r="CQ7" s="22">
        <f t="shared" si="10"/>
        <v>36000000</v>
      </c>
      <c r="CR7" s="22">
        <f t="shared" si="14"/>
        <v>0</v>
      </c>
      <c r="CS7" s="22">
        <f t="shared" si="11"/>
        <v>0</v>
      </c>
      <c r="CT7" s="22">
        <f t="shared" si="11"/>
        <v>16000000</v>
      </c>
      <c r="CU7" s="22">
        <f t="shared" si="11"/>
        <v>0</v>
      </c>
      <c r="CV7" s="22">
        <f t="shared" si="11"/>
        <v>0</v>
      </c>
      <c r="CW7" s="22">
        <f t="shared" si="11"/>
        <v>0</v>
      </c>
      <c r="CX7" s="22">
        <f t="shared" si="11"/>
        <v>0</v>
      </c>
      <c r="CY7" s="22">
        <f t="shared" si="11"/>
        <v>0</v>
      </c>
      <c r="CZ7" s="22">
        <f t="shared" si="11"/>
        <v>0</v>
      </c>
      <c r="DA7" s="22">
        <f t="shared" si="11"/>
        <v>0</v>
      </c>
      <c r="DB7" s="22">
        <f t="shared" si="11"/>
        <v>0</v>
      </c>
      <c r="DC7" s="22">
        <f t="shared" si="11"/>
        <v>0</v>
      </c>
      <c r="DD7" s="22">
        <f t="shared" si="11"/>
        <v>0</v>
      </c>
      <c r="DE7" s="22">
        <f t="shared" si="11"/>
        <v>0</v>
      </c>
      <c r="DF7" s="22">
        <f t="shared" si="11"/>
        <v>0</v>
      </c>
      <c r="DG7" s="22">
        <f t="shared" si="11"/>
        <v>0</v>
      </c>
      <c r="DH7" s="22">
        <f t="shared" si="11"/>
        <v>0</v>
      </c>
      <c r="DI7" s="22">
        <f t="shared" si="12"/>
        <v>0</v>
      </c>
      <c r="DJ7" s="22">
        <f t="shared" si="12"/>
        <v>0</v>
      </c>
      <c r="DK7" s="22">
        <f t="shared" si="12"/>
        <v>20000000</v>
      </c>
      <c r="DM7" s="26">
        <f t="shared" si="13"/>
        <v>36000000</v>
      </c>
    </row>
    <row r="8" spans="1:117" ht="63.75" customHeight="1" x14ac:dyDescent="0.25">
      <c r="A8" s="27"/>
      <c r="B8" s="201" t="s">
        <v>61</v>
      </c>
      <c r="C8" s="30" t="s">
        <v>62</v>
      </c>
      <c r="D8" s="19" t="s">
        <v>63</v>
      </c>
      <c r="E8" s="20">
        <v>310</v>
      </c>
      <c r="F8" s="21" t="s">
        <v>56</v>
      </c>
      <c r="G8" s="22">
        <f t="shared" si="0"/>
        <v>178290131</v>
      </c>
      <c r="H8" s="22"/>
      <c r="I8" s="22">
        <f>120000000+58290131</f>
        <v>178290131</v>
      </c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3">
        <f t="shared" si="1"/>
        <v>0.67306024919573371</v>
      </c>
      <c r="AC8" s="22">
        <f>SUM(AD8:AW8)</f>
        <v>120000000</v>
      </c>
      <c r="AD8" s="22"/>
      <c r="AE8" s="22">
        <f>+'[1]ENERO 2017'!$K$106</f>
        <v>120000000</v>
      </c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3">
        <f t="shared" si="3"/>
        <v>0.32693975080426629</v>
      </c>
      <c r="AY8" s="22">
        <f t="shared" si="4"/>
        <v>58290131</v>
      </c>
      <c r="AZ8" s="22">
        <f t="shared" si="5"/>
        <v>0</v>
      </c>
      <c r="BA8" s="22">
        <f t="shared" si="5"/>
        <v>58290131</v>
      </c>
      <c r="BB8" s="22">
        <f t="shared" si="5"/>
        <v>0</v>
      </c>
      <c r="BC8" s="22">
        <f t="shared" si="5"/>
        <v>0</v>
      </c>
      <c r="BD8" s="22">
        <f t="shared" si="5"/>
        <v>0</v>
      </c>
      <c r="BE8" s="22">
        <f t="shared" si="5"/>
        <v>0</v>
      </c>
      <c r="BF8" s="22">
        <f t="shared" si="5"/>
        <v>0</v>
      </c>
      <c r="BG8" s="22">
        <f t="shared" si="5"/>
        <v>0</v>
      </c>
      <c r="BH8" s="22">
        <f t="shared" si="5"/>
        <v>0</v>
      </c>
      <c r="BI8" s="22">
        <f t="shared" si="5"/>
        <v>0</v>
      </c>
      <c r="BJ8" s="22">
        <f t="shared" si="5"/>
        <v>0</v>
      </c>
      <c r="BK8" s="22">
        <f t="shared" si="5"/>
        <v>0</v>
      </c>
      <c r="BL8" s="22">
        <f t="shared" si="5"/>
        <v>0</v>
      </c>
      <c r="BM8" s="22">
        <f t="shared" si="5"/>
        <v>0</v>
      </c>
      <c r="BN8" s="22">
        <f t="shared" si="5"/>
        <v>0</v>
      </c>
      <c r="BO8" s="22">
        <f t="shared" si="5"/>
        <v>0</v>
      </c>
      <c r="BP8" s="22">
        <f t="shared" si="6"/>
        <v>0</v>
      </c>
      <c r="BQ8" s="22">
        <f t="shared" si="6"/>
        <v>0</v>
      </c>
      <c r="BR8" s="22">
        <f t="shared" si="6"/>
        <v>0</v>
      </c>
      <c r="BS8" s="22">
        <f t="shared" si="6"/>
        <v>0</v>
      </c>
      <c r="BT8" s="23">
        <f t="shared" si="7"/>
        <v>0.22663302098308516</v>
      </c>
      <c r="BU8" s="22">
        <f>SUM(BV8:CO8)</f>
        <v>40406431</v>
      </c>
      <c r="BV8" s="22"/>
      <c r="BW8" s="22">
        <f>+'[2]FEBRERO 2017'!$H$112</f>
        <v>40406431</v>
      </c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3">
        <f t="shared" si="9"/>
        <v>0.77336697901691487</v>
      </c>
      <c r="CQ8" s="22">
        <f t="shared" si="10"/>
        <v>137883700</v>
      </c>
      <c r="CR8" s="22">
        <f t="shared" si="14"/>
        <v>0</v>
      </c>
      <c r="CS8" s="22">
        <f t="shared" si="11"/>
        <v>137883700</v>
      </c>
      <c r="CT8" s="22">
        <f t="shared" si="11"/>
        <v>0</v>
      </c>
      <c r="CU8" s="22">
        <f t="shared" si="11"/>
        <v>0</v>
      </c>
      <c r="CV8" s="22">
        <f t="shared" si="11"/>
        <v>0</v>
      </c>
      <c r="CW8" s="22">
        <f t="shared" si="11"/>
        <v>0</v>
      </c>
      <c r="CX8" s="22">
        <f t="shared" si="11"/>
        <v>0</v>
      </c>
      <c r="CY8" s="22">
        <f t="shared" si="11"/>
        <v>0</v>
      </c>
      <c r="CZ8" s="22">
        <f t="shared" si="11"/>
        <v>0</v>
      </c>
      <c r="DA8" s="22">
        <f t="shared" si="11"/>
        <v>0</v>
      </c>
      <c r="DB8" s="22">
        <f t="shared" si="11"/>
        <v>0</v>
      </c>
      <c r="DC8" s="22">
        <f t="shared" si="11"/>
        <v>0</v>
      </c>
      <c r="DD8" s="22">
        <f t="shared" si="11"/>
        <v>0</v>
      </c>
      <c r="DE8" s="22">
        <f t="shared" si="11"/>
        <v>0</v>
      </c>
      <c r="DF8" s="22">
        <f t="shared" si="11"/>
        <v>0</v>
      </c>
      <c r="DG8" s="22">
        <f t="shared" si="11"/>
        <v>0</v>
      </c>
      <c r="DH8" s="22">
        <f t="shared" si="11"/>
        <v>0</v>
      </c>
      <c r="DI8" s="22">
        <f t="shared" si="12"/>
        <v>0</v>
      </c>
      <c r="DJ8" s="22">
        <f t="shared" si="12"/>
        <v>0</v>
      </c>
      <c r="DK8" s="22">
        <f t="shared" si="12"/>
        <v>0</v>
      </c>
      <c r="DM8" s="26">
        <f t="shared" si="13"/>
        <v>178290131</v>
      </c>
    </row>
    <row r="9" spans="1:117" ht="65.25" customHeight="1" x14ac:dyDescent="0.25">
      <c r="A9" s="27"/>
      <c r="B9" s="202"/>
      <c r="C9" s="18" t="s">
        <v>64</v>
      </c>
      <c r="D9" s="19" t="s">
        <v>65</v>
      </c>
      <c r="E9" s="20">
        <v>310</v>
      </c>
      <c r="F9" s="21" t="s">
        <v>66</v>
      </c>
      <c r="G9" s="22">
        <f t="shared" si="0"/>
        <v>359000000</v>
      </c>
      <c r="H9" s="22"/>
      <c r="I9" s="22">
        <f>280000000-158290131</f>
        <v>121709869</v>
      </c>
      <c r="J9" s="22"/>
      <c r="K9" s="22">
        <v>186290131</v>
      </c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>
        <v>51000000</v>
      </c>
      <c r="AB9" s="23">
        <f t="shared" si="1"/>
        <v>0.12591944289693593</v>
      </c>
      <c r="AC9" s="22">
        <f t="shared" si="2"/>
        <v>45205080</v>
      </c>
      <c r="AD9" s="22"/>
      <c r="AE9" s="22">
        <f>+'[2]FEBRERO 2017'!$K$125</f>
        <v>5834000</v>
      </c>
      <c r="AF9" s="22"/>
      <c r="AG9" s="22">
        <f>+'[2]FEBRERO 2017'!$L$125</f>
        <v>4371080</v>
      </c>
      <c r="AH9" s="22"/>
      <c r="AI9" s="22"/>
      <c r="AJ9" s="22"/>
      <c r="AK9" s="22"/>
      <c r="AL9" s="22"/>
      <c r="AM9" s="22"/>
      <c r="AN9" s="22"/>
      <c r="AO9" s="22"/>
      <c r="AP9" s="22"/>
      <c r="AQ9" s="22"/>
      <c r="AR9" s="22"/>
      <c r="AS9" s="22"/>
      <c r="AT9" s="22"/>
      <c r="AU9" s="22"/>
      <c r="AV9" s="22"/>
      <c r="AW9" s="22">
        <f>+'[1]ENERO 2017'!$G$112</f>
        <v>35000000</v>
      </c>
      <c r="AX9" s="23">
        <f t="shared" si="3"/>
        <v>0.87408055710306409</v>
      </c>
      <c r="AY9" s="22">
        <f t="shared" si="4"/>
        <v>313794920</v>
      </c>
      <c r="AZ9" s="22">
        <f t="shared" si="5"/>
        <v>0</v>
      </c>
      <c r="BA9" s="22">
        <f t="shared" si="5"/>
        <v>115875869</v>
      </c>
      <c r="BB9" s="22">
        <f t="shared" si="5"/>
        <v>0</v>
      </c>
      <c r="BC9" s="22">
        <f t="shared" si="5"/>
        <v>181919051</v>
      </c>
      <c r="BD9" s="22">
        <f t="shared" si="5"/>
        <v>0</v>
      </c>
      <c r="BE9" s="22">
        <f t="shared" si="5"/>
        <v>0</v>
      </c>
      <c r="BF9" s="22">
        <f t="shared" si="5"/>
        <v>0</v>
      </c>
      <c r="BG9" s="22">
        <f t="shared" si="5"/>
        <v>0</v>
      </c>
      <c r="BH9" s="22">
        <f t="shared" si="5"/>
        <v>0</v>
      </c>
      <c r="BI9" s="22">
        <f t="shared" si="5"/>
        <v>0</v>
      </c>
      <c r="BJ9" s="22">
        <f t="shared" si="5"/>
        <v>0</v>
      </c>
      <c r="BK9" s="22">
        <f t="shared" si="5"/>
        <v>0</v>
      </c>
      <c r="BL9" s="22">
        <f t="shared" si="5"/>
        <v>0</v>
      </c>
      <c r="BM9" s="22">
        <f t="shared" si="5"/>
        <v>0</v>
      </c>
      <c r="BN9" s="22">
        <f t="shared" si="5"/>
        <v>0</v>
      </c>
      <c r="BO9" s="22">
        <f t="shared" si="5"/>
        <v>0</v>
      </c>
      <c r="BP9" s="22">
        <f t="shared" si="6"/>
        <v>0</v>
      </c>
      <c r="BQ9" s="22">
        <f t="shared" si="6"/>
        <v>0</v>
      </c>
      <c r="BR9" s="22">
        <f t="shared" si="6"/>
        <v>0</v>
      </c>
      <c r="BS9" s="22">
        <f t="shared" si="6"/>
        <v>16000000</v>
      </c>
      <c r="BT9" s="23">
        <f t="shared" si="7"/>
        <v>2.8426406685236768E-2</v>
      </c>
      <c r="BU9" s="22">
        <f>SUM(BV9:CO9)</f>
        <v>10205080</v>
      </c>
      <c r="BV9" s="22"/>
      <c r="BW9" s="22">
        <f>+'[2]FEBRERO 2017'!$K$125</f>
        <v>5834000</v>
      </c>
      <c r="BX9" s="22"/>
      <c r="BY9" s="22">
        <f>+'[2]FEBRERO 2017'!$L$125</f>
        <v>4371080</v>
      </c>
      <c r="BZ9" s="22"/>
      <c r="CA9" s="22"/>
      <c r="CB9" s="22"/>
      <c r="CC9" s="22"/>
      <c r="CD9" s="22"/>
      <c r="CE9" s="22"/>
      <c r="CF9" s="22"/>
      <c r="CG9" s="22"/>
      <c r="CH9" s="22"/>
      <c r="CI9" s="22"/>
      <c r="CJ9" s="22"/>
      <c r="CK9" s="22"/>
      <c r="CL9" s="22"/>
      <c r="CM9" s="22"/>
      <c r="CN9" s="22"/>
      <c r="CO9" s="22"/>
      <c r="CP9" s="23">
        <f t="shared" si="9"/>
        <v>0.97157359331476323</v>
      </c>
      <c r="CQ9" s="22">
        <f t="shared" si="10"/>
        <v>348794920</v>
      </c>
      <c r="CR9" s="22">
        <f t="shared" si="14"/>
        <v>0</v>
      </c>
      <c r="CS9" s="22">
        <f t="shared" si="11"/>
        <v>115875869</v>
      </c>
      <c r="CT9" s="22">
        <f t="shared" si="11"/>
        <v>0</v>
      </c>
      <c r="CU9" s="22">
        <f t="shared" si="11"/>
        <v>181919051</v>
      </c>
      <c r="CV9" s="22">
        <f t="shared" si="11"/>
        <v>0</v>
      </c>
      <c r="CW9" s="22">
        <f t="shared" si="11"/>
        <v>0</v>
      </c>
      <c r="CX9" s="22">
        <f t="shared" si="11"/>
        <v>0</v>
      </c>
      <c r="CY9" s="22">
        <f t="shared" si="11"/>
        <v>0</v>
      </c>
      <c r="CZ9" s="22">
        <f t="shared" si="11"/>
        <v>0</v>
      </c>
      <c r="DA9" s="22">
        <f t="shared" si="11"/>
        <v>0</v>
      </c>
      <c r="DB9" s="22">
        <f t="shared" si="11"/>
        <v>0</v>
      </c>
      <c r="DC9" s="22">
        <f t="shared" si="11"/>
        <v>0</v>
      </c>
      <c r="DD9" s="22">
        <f t="shared" si="11"/>
        <v>0</v>
      </c>
      <c r="DE9" s="22">
        <f t="shared" si="11"/>
        <v>0</v>
      </c>
      <c r="DF9" s="22">
        <f t="shared" si="11"/>
        <v>0</v>
      </c>
      <c r="DG9" s="22">
        <f t="shared" si="11"/>
        <v>0</v>
      </c>
      <c r="DH9" s="22">
        <f t="shared" si="11"/>
        <v>0</v>
      </c>
      <c r="DI9" s="22">
        <f t="shared" si="12"/>
        <v>0</v>
      </c>
      <c r="DJ9" s="22">
        <f t="shared" si="12"/>
        <v>0</v>
      </c>
      <c r="DK9" s="22">
        <f t="shared" si="12"/>
        <v>51000000</v>
      </c>
      <c r="DM9" s="26">
        <f t="shared" si="13"/>
        <v>359000000</v>
      </c>
    </row>
    <row r="10" spans="1:117" ht="19.5" customHeight="1" x14ac:dyDescent="0.25">
      <c r="A10" s="27"/>
      <c r="B10" s="202"/>
      <c r="C10" s="18" t="s">
        <v>67</v>
      </c>
      <c r="D10" s="19" t="s">
        <v>68</v>
      </c>
      <c r="E10" s="20">
        <v>310</v>
      </c>
      <c r="F10" s="21" t="s">
        <v>56</v>
      </c>
      <c r="G10" s="22">
        <f t="shared" si="0"/>
        <v>30000000</v>
      </c>
      <c r="H10" s="22"/>
      <c r="I10" s="22">
        <v>30000000</v>
      </c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3">
        <f t="shared" si="1"/>
        <v>1</v>
      </c>
      <c r="AC10" s="22">
        <f t="shared" si="2"/>
        <v>30000000</v>
      </c>
      <c r="AD10" s="22"/>
      <c r="AE10" s="22">
        <f>+'[2]FEBRERO 2017'!$K$140</f>
        <v>30000000</v>
      </c>
      <c r="AF10" s="22"/>
      <c r="AG10" s="22"/>
      <c r="AH10" s="22"/>
      <c r="AI10" s="22"/>
      <c r="AJ10" s="22"/>
      <c r="AK10" s="22"/>
      <c r="AL10" s="22"/>
      <c r="AM10" s="22"/>
      <c r="AN10" s="22"/>
      <c r="AO10" s="22"/>
      <c r="AP10" s="22"/>
      <c r="AQ10" s="22"/>
      <c r="AR10" s="22"/>
      <c r="AS10" s="22"/>
      <c r="AT10" s="22"/>
      <c r="AU10" s="22"/>
      <c r="AV10" s="22"/>
      <c r="AW10" s="22"/>
      <c r="AX10" s="23">
        <f t="shared" si="3"/>
        <v>0</v>
      </c>
      <c r="AY10" s="22">
        <f t="shared" si="4"/>
        <v>0</v>
      </c>
      <c r="AZ10" s="22">
        <f t="shared" si="5"/>
        <v>0</v>
      </c>
      <c r="BA10" s="22">
        <f t="shared" si="5"/>
        <v>0</v>
      </c>
      <c r="BB10" s="22">
        <f t="shared" si="5"/>
        <v>0</v>
      </c>
      <c r="BC10" s="22">
        <f t="shared" si="5"/>
        <v>0</v>
      </c>
      <c r="BD10" s="22">
        <f t="shared" si="5"/>
        <v>0</v>
      </c>
      <c r="BE10" s="22">
        <f t="shared" si="5"/>
        <v>0</v>
      </c>
      <c r="BF10" s="22">
        <f t="shared" si="5"/>
        <v>0</v>
      </c>
      <c r="BG10" s="22">
        <f t="shared" si="5"/>
        <v>0</v>
      </c>
      <c r="BH10" s="22">
        <f t="shared" si="5"/>
        <v>0</v>
      </c>
      <c r="BI10" s="22">
        <f t="shared" si="5"/>
        <v>0</v>
      </c>
      <c r="BJ10" s="22">
        <f t="shared" si="5"/>
        <v>0</v>
      </c>
      <c r="BK10" s="22">
        <f t="shared" si="5"/>
        <v>0</v>
      </c>
      <c r="BL10" s="22">
        <f t="shared" si="5"/>
        <v>0</v>
      </c>
      <c r="BM10" s="22">
        <f t="shared" si="5"/>
        <v>0</v>
      </c>
      <c r="BN10" s="22">
        <f t="shared" si="5"/>
        <v>0</v>
      </c>
      <c r="BO10" s="22">
        <f t="shared" si="5"/>
        <v>0</v>
      </c>
      <c r="BP10" s="22">
        <f t="shared" si="6"/>
        <v>0</v>
      </c>
      <c r="BQ10" s="22">
        <f t="shared" si="6"/>
        <v>0</v>
      </c>
      <c r="BR10" s="22">
        <f t="shared" si="6"/>
        <v>0</v>
      </c>
      <c r="BS10" s="22">
        <f t="shared" si="6"/>
        <v>0</v>
      </c>
      <c r="BT10" s="23">
        <f t="shared" si="7"/>
        <v>0</v>
      </c>
      <c r="BU10" s="22">
        <f t="shared" si="8"/>
        <v>0</v>
      </c>
      <c r="BV10" s="22"/>
      <c r="BW10" s="22"/>
      <c r="BX10" s="22"/>
      <c r="BY10" s="22"/>
      <c r="BZ10" s="22"/>
      <c r="CA10" s="22"/>
      <c r="CB10" s="22"/>
      <c r="CC10" s="22"/>
      <c r="CD10" s="22"/>
      <c r="CE10" s="22"/>
      <c r="CF10" s="22"/>
      <c r="CG10" s="22"/>
      <c r="CH10" s="22"/>
      <c r="CI10" s="22"/>
      <c r="CJ10" s="22"/>
      <c r="CK10" s="22"/>
      <c r="CL10" s="22"/>
      <c r="CM10" s="22"/>
      <c r="CN10" s="22"/>
      <c r="CO10" s="22"/>
      <c r="CP10" s="23">
        <f t="shared" si="9"/>
        <v>1</v>
      </c>
      <c r="CQ10" s="22">
        <f t="shared" si="10"/>
        <v>30000000</v>
      </c>
      <c r="CR10" s="22">
        <f t="shared" si="14"/>
        <v>0</v>
      </c>
      <c r="CS10" s="22">
        <f t="shared" si="11"/>
        <v>30000000</v>
      </c>
      <c r="CT10" s="22">
        <f t="shared" si="11"/>
        <v>0</v>
      </c>
      <c r="CU10" s="22">
        <f t="shared" si="11"/>
        <v>0</v>
      </c>
      <c r="CV10" s="22">
        <f t="shared" si="11"/>
        <v>0</v>
      </c>
      <c r="CW10" s="22">
        <f t="shared" si="11"/>
        <v>0</v>
      </c>
      <c r="CX10" s="22">
        <f t="shared" si="11"/>
        <v>0</v>
      </c>
      <c r="CY10" s="22">
        <f t="shared" si="11"/>
        <v>0</v>
      </c>
      <c r="CZ10" s="22">
        <f t="shared" si="11"/>
        <v>0</v>
      </c>
      <c r="DA10" s="22">
        <f t="shared" si="11"/>
        <v>0</v>
      </c>
      <c r="DB10" s="22">
        <f t="shared" si="11"/>
        <v>0</v>
      </c>
      <c r="DC10" s="22">
        <f t="shared" si="11"/>
        <v>0</v>
      </c>
      <c r="DD10" s="22">
        <f t="shared" si="11"/>
        <v>0</v>
      </c>
      <c r="DE10" s="22">
        <f t="shared" si="11"/>
        <v>0</v>
      </c>
      <c r="DF10" s="22">
        <f t="shared" si="11"/>
        <v>0</v>
      </c>
      <c r="DG10" s="22">
        <f t="shared" si="11"/>
        <v>0</v>
      </c>
      <c r="DH10" s="22">
        <f t="shared" si="11"/>
        <v>0</v>
      </c>
      <c r="DI10" s="22">
        <f t="shared" si="12"/>
        <v>0</v>
      </c>
      <c r="DJ10" s="22">
        <f t="shared" si="12"/>
        <v>0</v>
      </c>
      <c r="DK10" s="22">
        <f t="shared" si="12"/>
        <v>0</v>
      </c>
      <c r="DM10" s="26">
        <f t="shared" si="13"/>
        <v>30000000</v>
      </c>
    </row>
    <row r="11" spans="1:117" ht="35.25" customHeight="1" x14ac:dyDescent="0.25">
      <c r="A11" s="27"/>
      <c r="B11" s="202"/>
      <c r="C11" s="18" t="s">
        <v>69</v>
      </c>
      <c r="D11" s="19" t="s">
        <v>70</v>
      </c>
      <c r="E11" s="20">
        <v>310</v>
      </c>
      <c r="F11" s="21" t="s">
        <v>56</v>
      </c>
      <c r="G11" s="22">
        <f t="shared" si="0"/>
        <v>23240492</v>
      </c>
      <c r="H11" s="31"/>
      <c r="I11" s="22"/>
      <c r="J11" s="31"/>
      <c r="K11" s="22">
        <v>23240492</v>
      </c>
      <c r="L11" s="31"/>
      <c r="M11" s="22"/>
      <c r="N11" s="22"/>
      <c r="O11" s="31"/>
      <c r="P11" s="25"/>
      <c r="Q11" s="25"/>
      <c r="R11" s="25"/>
      <c r="S11" s="25"/>
      <c r="T11" s="25"/>
      <c r="U11" s="22"/>
      <c r="V11" s="25"/>
      <c r="W11" s="25"/>
      <c r="X11" s="25"/>
      <c r="Y11" s="25"/>
      <c r="Z11" s="25"/>
      <c r="AA11" s="31"/>
      <c r="AB11" s="23">
        <f t="shared" si="1"/>
        <v>0</v>
      </c>
      <c r="AC11" s="22">
        <f t="shared" si="2"/>
        <v>0</v>
      </c>
      <c r="AD11" s="22"/>
      <c r="AE11" s="22"/>
      <c r="AF11" s="22"/>
      <c r="AG11" s="22"/>
      <c r="AH11" s="22"/>
      <c r="AI11" s="22"/>
      <c r="AJ11" s="22"/>
      <c r="AK11" s="22"/>
      <c r="AL11" s="22"/>
      <c r="AM11" s="22"/>
      <c r="AN11" s="22"/>
      <c r="AO11" s="22"/>
      <c r="AP11" s="22"/>
      <c r="AQ11" s="22"/>
      <c r="AR11" s="22"/>
      <c r="AS11" s="22"/>
      <c r="AT11" s="22"/>
      <c r="AU11" s="22"/>
      <c r="AV11" s="22"/>
      <c r="AW11" s="22"/>
      <c r="AX11" s="23">
        <f t="shared" si="3"/>
        <v>1</v>
      </c>
      <c r="AY11" s="22">
        <f t="shared" si="4"/>
        <v>23240492</v>
      </c>
      <c r="AZ11" s="22">
        <f t="shared" si="5"/>
        <v>0</v>
      </c>
      <c r="BA11" s="22">
        <f t="shared" si="5"/>
        <v>0</v>
      </c>
      <c r="BB11" s="22">
        <f t="shared" si="5"/>
        <v>0</v>
      </c>
      <c r="BC11" s="22">
        <f t="shared" si="5"/>
        <v>23240492</v>
      </c>
      <c r="BD11" s="22">
        <f t="shared" si="5"/>
        <v>0</v>
      </c>
      <c r="BE11" s="22">
        <f t="shared" si="5"/>
        <v>0</v>
      </c>
      <c r="BF11" s="22">
        <f t="shared" si="5"/>
        <v>0</v>
      </c>
      <c r="BG11" s="22">
        <f t="shared" si="5"/>
        <v>0</v>
      </c>
      <c r="BH11" s="22">
        <f t="shared" si="5"/>
        <v>0</v>
      </c>
      <c r="BI11" s="22">
        <f t="shared" si="5"/>
        <v>0</v>
      </c>
      <c r="BJ11" s="22">
        <f t="shared" si="5"/>
        <v>0</v>
      </c>
      <c r="BK11" s="22">
        <f t="shared" si="5"/>
        <v>0</v>
      </c>
      <c r="BL11" s="22">
        <f t="shared" si="5"/>
        <v>0</v>
      </c>
      <c r="BM11" s="22">
        <f t="shared" si="5"/>
        <v>0</v>
      </c>
      <c r="BN11" s="22">
        <f t="shared" si="5"/>
        <v>0</v>
      </c>
      <c r="BO11" s="22">
        <f t="shared" si="5"/>
        <v>0</v>
      </c>
      <c r="BP11" s="22">
        <f t="shared" si="6"/>
        <v>0</v>
      </c>
      <c r="BQ11" s="22">
        <f t="shared" si="6"/>
        <v>0</v>
      </c>
      <c r="BR11" s="22">
        <f t="shared" si="6"/>
        <v>0</v>
      </c>
      <c r="BS11" s="22">
        <f t="shared" si="6"/>
        <v>0</v>
      </c>
      <c r="BT11" s="23">
        <f t="shared" si="7"/>
        <v>0</v>
      </c>
      <c r="BU11" s="22">
        <f t="shared" si="8"/>
        <v>0</v>
      </c>
      <c r="BV11" s="22"/>
      <c r="BW11" s="22"/>
      <c r="BX11" s="22"/>
      <c r="BY11" s="22"/>
      <c r="BZ11" s="22"/>
      <c r="CA11" s="22"/>
      <c r="CB11" s="22"/>
      <c r="CC11" s="22"/>
      <c r="CD11" s="22"/>
      <c r="CE11" s="22"/>
      <c r="CF11" s="22"/>
      <c r="CG11" s="22"/>
      <c r="CH11" s="22"/>
      <c r="CI11" s="22"/>
      <c r="CJ11" s="22"/>
      <c r="CK11" s="22"/>
      <c r="CL11" s="22"/>
      <c r="CM11" s="22"/>
      <c r="CN11" s="22"/>
      <c r="CO11" s="22"/>
      <c r="CP11" s="23">
        <f t="shared" si="9"/>
        <v>1</v>
      </c>
      <c r="CQ11" s="22">
        <f t="shared" si="10"/>
        <v>23240492</v>
      </c>
      <c r="CR11" s="22">
        <f t="shared" si="14"/>
        <v>0</v>
      </c>
      <c r="CS11" s="22">
        <f t="shared" si="11"/>
        <v>0</v>
      </c>
      <c r="CT11" s="22">
        <f t="shared" si="11"/>
        <v>0</v>
      </c>
      <c r="CU11" s="22">
        <f t="shared" si="11"/>
        <v>23240492</v>
      </c>
      <c r="CV11" s="22">
        <f t="shared" si="11"/>
        <v>0</v>
      </c>
      <c r="CW11" s="22">
        <f t="shared" si="11"/>
        <v>0</v>
      </c>
      <c r="CX11" s="22">
        <f t="shared" si="11"/>
        <v>0</v>
      </c>
      <c r="CY11" s="22">
        <f t="shared" si="11"/>
        <v>0</v>
      </c>
      <c r="CZ11" s="22">
        <f t="shared" si="11"/>
        <v>0</v>
      </c>
      <c r="DA11" s="22">
        <f t="shared" si="11"/>
        <v>0</v>
      </c>
      <c r="DB11" s="22">
        <f t="shared" si="11"/>
        <v>0</v>
      </c>
      <c r="DC11" s="22">
        <f t="shared" si="11"/>
        <v>0</v>
      </c>
      <c r="DD11" s="22">
        <f t="shared" si="11"/>
        <v>0</v>
      </c>
      <c r="DE11" s="22">
        <f t="shared" si="11"/>
        <v>0</v>
      </c>
      <c r="DF11" s="22">
        <f t="shared" si="11"/>
        <v>0</v>
      </c>
      <c r="DG11" s="22">
        <f t="shared" si="11"/>
        <v>0</v>
      </c>
      <c r="DH11" s="22">
        <f t="shared" si="11"/>
        <v>0</v>
      </c>
      <c r="DI11" s="22">
        <f t="shared" si="12"/>
        <v>0</v>
      </c>
      <c r="DJ11" s="22">
        <f t="shared" si="12"/>
        <v>0</v>
      </c>
      <c r="DK11" s="22">
        <f t="shared" si="12"/>
        <v>0</v>
      </c>
      <c r="DM11" s="26">
        <f t="shared" si="13"/>
        <v>23240492</v>
      </c>
    </row>
    <row r="12" spans="1:117" ht="69.75" customHeight="1" x14ac:dyDescent="0.25">
      <c r="A12" s="27"/>
      <c r="B12" s="29" t="s">
        <v>71</v>
      </c>
      <c r="C12" s="30" t="s">
        <v>72</v>
      </c>
      <c r="D12" s="19" t="s">
        <v>73</v>
      </c>
      <c r="E12" s="20">
        <v>510</v>
      </c>
      <c r="F12" s="21" t="s">
        <v>74</v>
      </c>
      <c r="G12" s="22">
        <f t="shared" si="0"/>
        <v>360600000</v>
      </c>
      <c r="H12" s="22"/>
      <c r="I12" s="22">
        <v>140000000</v>
      </c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>
        <v>150000000</v>
      </c>
      <c r="V12" s="22"/>
      <c r="W12" s="22"/>
      <c r="X12" s="22"/>
      <c r="Y12" s="22"/>
      <c r="Z12" s="22"/>
      <c r="AA12" s="22">
        <v>70600000</v>
      </c>
      <c r="AB12" s="23">
        <f t="shared" si="1"/>
        <v>0.44630892956184137</v>
      </c>
      <c r="AC12" s="22">
        <f t="shared" si="2"/>
        <v>160939000</v>
      </c>
      <c r="AD12" s="22"/>
      <c r="AE12" s="22">
        <f>+'[1]ENERO 2017'!$K$549</f>
        <v>140000000</v>
      </c>
      <c r="AF12" s="22"/>
      <c r="AG12" s="22"/>
      <c r="AH12" s="22"/>
      <c r="AI12" s="22"/>
      <c r="AJ12" s="22"/>
      <c r="AK12" s="22"/>
      <c r="AL12" s="22"/>
      <c r="AM12" s="22"/>
      <c r="AN12" s="22"/>
      <c r="AO12" s="22"/>
      <c r="AP12" s="22"/>
      <c r="AQ12" s="22"/>
      <c r="AR12" s="22"/>
      <c r="AS12" s="22"/>
      <c r="AT12" s="22"/>
      <c r="AU12" s="22"/>
      <c r="AV12" s="22"/>
      <c r="AW12" s="22">
        <f>+'[2]FEBRERO 2017'!$AC$723</f>
        <v>20939000</v>
      </c>
      <c r="AX12" s="23">
        <f t="shared" si="3"/>
        <v>0.55369107043815857</v>
      </c>
      <c r="AY12" s="22">
        <f t="shared" si="4"/>
        <v>199661000</v>
      </c>
      <c r="AZ12" s="22">
        <f t="shared" si="5"/>
        <v>0</v>
      </c>
      <c r="BA12" s="22">
        <f t="shared" si="5"/>
        <v>0</v>
      </c>
      <c r="BB12" s="22">
        <f t="shared" si="5"/>
        <v>0</v>
      </c>
      <c r="BC12" s="22">
        <f t="shared" si="5"/>
        <v>0</v>
      </c>
      <c r="BD12" s="22">
        <f t="shared" si="5"/>
        <v>0</v>
      </c>
      <c r="BE12" s="22">
        <f t="shared" si="5"/>
        <v>0</v>
      </c>
      <c r="BF12" s="22">
        <f t="shared" si="5"/>
        <v>0</v>
      </c>
      <c r="BG12" s="22">
        <f t="shared" si="5"/>
        <v>0</v>
      </c>
      <c r="BH12" s="22">
        <f t="shared" si="5"/>
        <v>0</v>
      </c>
      <c r="BI12" s="22">
        <f t="shared" si="5"/>
        <v>0</v>
      </c>
      <c r="BJ12" s="22">
        <f t="shared" si="5"/>
        <v>0</v>
      </c>
      <c r="BK12" s="22">
        <f t="shared" si="5"/>
        <v>0</v>
      </c>
      <c r="BL12" s="22">
        <f t="shared" si="5"/>
        <v>0</v>
      </c>
      <c r="BM12" s="22">
        <f t="shared" si="5"/>
        <v>150000000</v>
      </c>
      <c r="BN12" s="22">
        <f t="shared" si="5"/>
        <v>0</v>
      </c>
      <c r="BO12" s="22">
        <f t="shared" si="5"/>
        <v>0</v>
      </c>
      <c r="BP12" s="22">
        <f t="shared" si="6"/>
        <v>0</v>
      </c>
      <c r="BQ12" s="22">
        <f t="shared" si="6"/>
        <v>0</v>
      </c>
      <c r="BR12" s="22">
        <f t="shared" si="6"/>
        <v>0</v>
      </c>
      <c r="BS12" s="22">
        <f t="shared" si="6"/>
        <v>49661000</v>
      </c>
      <c r="BT12" s="23">
        <f t="shared" si="7"/>
        <v>0.19154981142540212</v>
      </c>
      <c r="BU12" s="22">
        <f t="shared" si="8"/>
        <v>69072862</v>
      </c>
      <c r="BV12" s="22"/>
      <c r="BW12" s="22">
        <f>+'[2]FEBRERO 2017'!$H$726</f>
        <v>48133862</v>
      </c>
      <c r="BX12" s="22"/>
      <c r="BY12" s="22"/>
      <c r="BZ12" s="22"/>
      <c r="CA12" s="22"/>
      <c r="CB12" s="22"/>
      <c r="CC12" s="22"/>
      <c r="CD12" s="22"/>
      <c r="CE12" s="22"/>
      <c r="CF12" s="22"/>
      <c r="CG12" s="22"/>
      <c r="CH12" s="22"/>
      <c r="CI12" s="22"/>
      <c r="CJ12" s="22"/>
      <c r="CK12" s="22"/>
      <c r="CL12" s="22"/>
      <c r="CM12" s="22"/>
      <c r="CN12" s="22"/>
      <c r="CO12" s="22">
        <f>+'[2]FEBRERO 2017'!$H$724+'[2]FEBRERO 2017'!$H$732+'[2]FEBRERO 2017'!$H$734+'[2]FEBRERO 2017'!$H$737</f>
        <v>20939000</v>
      </c>
      <c r="CP12" s="23">
        <f t="shared" si="9"/>
        <v>0.80845018857459783</v>
      </c>
      <c r="CQ12" s="22">
        <f t="shared" si="10"/>
        <v>291527138</v>
      </c>
      <c r="CR12" s="22">
        <f t="shared" si="14"/>
        <v>0</v>
      </c>
      <c r="CS12" s="22">
        <f t="shared" si="11"/>
        <v>91866138</v>
      </c>
      <c r="CT12" s="22">
        <f t="shared" si="11"/>
        <v>0</v>
      </c>
      <c r="CU12" s="22">
        <f t="shared" si="11"/>
        <v>0</v>
      </c>
      <c r="CV12" s="22">
        <f t="shared" si="11"/>
        <v>0</v>
      </c>
      <c r="CW12" s="22">
        <f t="shared" si="11"/>
        <v>0</v>
      </c>
      <c r="CX12" s="22">
        <f t="shared" si="11"/>
        <v>0</v>
      </c>
      <c r="CY12" s="22">
        <f t="shared" si="11"/>
        <v>0</v>
      </c>
      <c r="CZ12" s="22">
        <f t="shared" si="11"/>
        <v>0</v>
      </c>
      <c r="DA12" s="22">
        <f t="shared" si="11"/>
        <v>0</v>
      </c>
      <c r="DB12" s="22">
        <f t="shared" si="11"/>
        <v>0</v>
      </c>
      <c r="DC12" s="22">
        <f t="shared" si="11"/>
        <v>0</v>
      </c>
      <c r="DD12" s="22">
        <f t="shared" si="11"/>
        <v>0</v>
      </c>
      <c r="DE12" s="22">
        <f t="shared" si="11"/>
        <v>150000000</v>
      </c>
      <c r="DF12" s="22">
        <f t="shared" si="11"/>
        <v>0</v>
      </c>
      <c r="DG12" s="22">
        <f t="shared" si="11"/>
        <v>0</v>
      </c>
      <c r="DH12" s="22">
        <f t="shared" si="11"/>
        <v>0</v>
      </c>
      <c r="DI12" s="22">
        <f t="shared" si="12"/>
        <v>0</v>
      </c>
      <c r="DJ12" s="22">
        <f t="shared" si="12"/>
        <v>0</v>
      </c>
      <c r="DK12" s="22">
        <f t="shared" si="12"/>
        <v>49661000</v>
      </c>
      <c r="DM12" s="26">
        <f t="shared" si="13"/>
        <v>360600000</v>
      </c>
    </row>
    <row r="13" spans="1:117" ht="35.25" customHeight="1" x14ac:dyDescent="0.25">
      <c r="A13" s="27"/>
      <c r="B13" s="32"/>
      <c r="C13" s="18" t="s">
        <v>75</v>
      </c>
      <c r="D13" s="19" t="s">
        <v>76</v>
      </c>
      <c r="E13" s="20">
        <v>510</v>
      </c>
      <c r="F13" s="21" t="s">
        <v>56</v>
      </c>
      <c r="G13" s="22">
        <f t="shared" si="0"/>
        <v>100000000</v>
      </c>
      <c r="H13" s="22"/>
      <c r="I13" s="22"/>
      <c r="J13" s="22">
        <v>50000000</v>
      </c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>
        <v>50000000</v>
      </c>
      <c r="V13" s="22"/>
      <c r="W13" s="22"/>
      <c r="X13" s="22"/>
      <c r="Y13" s="22"/>
      <c r="Z13" s="22"/>
      <c r="AA13" s="22"/>
      <c r="AB13" s="23">
        <f t="shared" si="1"/>
        <v>0.5</v>
      </c>
      <c r="AC13" s="22">
        <f t="shared" si="2"/>
        <v>50000000</v>
      </c>
      <c r="AD13" s="22"/>
      <c r="AE13" s="22"/>
      <c r="AF13" s="22">
        <f>+'[1]ENERO 2017'!$L$565</f>
        <v>50000000</v>
      </c>
      <c r="AG13" s="22"/>
      <c r="AH13" s="22"/>
      <c r="AI13" s="22"/>
      <c r="AJ13" s="22"/>
      <c r="AK13" s="22"/>
      <c r="AL13" s="22"/>
      <c r="AM13" s="22"/>
      <c r="AN13" s="22"/>
      <c r="AO13" s="22"/>
      <c r="AP13" s="22"/>
      <c r="AQ13" s="22"/>
      <c r="AR13" s="22"/>
      <c r="AS13" s="22"/>
      <c r="AT13" s="22"/>
      <c r="AU13" s="22"/>
      <c r="AV13" s="22"/>
      <c r="AW13" s="22"/>
      <c r="AX13" s="23">
        <f t="shared" si="3"/>
        <v>0.5</v>
      </c>
      <c r="AY13" s="22">
        <f t="shared" si="4"/>
        <v>50000000</v>
      </c>
      <c r="AZ13" s="22">
        <f t="shared" si="5"/>
        <v>0</v>
      </c>
      <c r="BA13" s="22">
        <f t="shared" si="5"/>
        <v>0</v>
      </c>
      <c r="BB13" s="22">
        <f t="shared" si="5"/>
        <v>0</v>
      </c>
      <c r="BC13" s="22">
        <f t="shared" si="5"/>
        <v>0</v>
      </c>
      <c r="BD13" s="22">
        <f t="shared" si="5"/>
        <v>0</v>
      </c>
      <c r="BE13" s="22">
        <f t="shared" si="5"/>
        <v>0</v>
      </c>
      <c r="BF13" s="22">
        <f t="shared" si="5"/>
        <v>0</v>
      </c>
      <c r="BG13" s="22">
        <f t="shared" si="5"/>
        <v>0</v>
      </c>
      <c r="BH13" s="22">
        <f t="shared" si="5"/>
        <v>0</v>
      </c>
      <c r="BI13" s="22">
        <f t="shared" si="5"/>
        <v>0</v>
      </c>
      <c r="BJ13" s="22">
        <f t="shared" si="5"/>
        <v>0</v>
      </c>
      <c r="BK13" s="22">
        <f t="shared" si="5"/>
        <v>0</v>
      </c>
      <c r="BL13" s="22">
        <f t="shared" si="5"/>
        <v>0</v>
      </c>
      <c r="BM13" s="22">
        <f t="shared" si="5"/>
        <v>50000000</v>
      </c>
      <c r="BN13" s="22">
        <f t="shared" si="5"/>
        <v>0</v>
      </c>
      <c r="BO13" s="22">
        <f t="shared" si="5"/>
        <v>0</v>
      </c>
      <c r="BP13" s="22">
        <f t="shared" si="6"/>
        <v>0</v>
      </c>
      <c r="BQ13" s="22">
        <f t="shared" si="6"/>
        <v>0</v>
      </c>
      <c r="BR13" s="22">
        <f t="shared" si="6"/>
        <v>0</v>
      </c>
      <c r="BS13" s="22">
        <f t="shared" si="6"/>
        <v>0</v>
      </c>
      <c r="BT13" s="23">
        <f t="shared" si="7"/>
        <v>0.14017136999999999</v>
      </c>
      <c r="BU13" s="22">
        <f t="shared" si="8"/>
        <v>14017137</v>
      </c>
      <c r="BV13" s="22"/>
      <c r="BW13" s="22"/>
      <c r="BX13" s="22">
        <f>+'[2]FEBRERO 2017'!$H$740</f>
        <v>14017137</v>
      </c>
      <c r="BY13" s="22"/>
      <c r="BZ13" s="22"/>
      <c r="CA13" s="22"/>
      <c r="CB13" s="22"/>
      <c r="CC13" s="22"/>
      <c r="CD13" s="22"/>
      <c r="CE13" s="22"/>
      <c r="CF13" s="22"/>
      <c r="CG13" s="22"/>
      <c r="CH13" s="22"/>
      <c r="CI13" s="22"/>
      <c r="CJ13" s="22"/>
      <c r="CK13" s="22"/>
      <c r="CL13" s="22"/>
      <c r="CM13" s="22"/>
      <c r="CN13" s="22"/>
      <c r="CO13" s="22"/>
      <c r="CP13" s="23">
        <f t="shared" si="9"/>
        <v>0.85982862999999998</v>
      </c>
      <c r="CQ13" s="22">
        <f t="shared" si="10"/>
        <v>85982863</v>
      </c>
      <c r="CR13" s="22">
        <f t="shared" si="14"/>
        <v>0</v>
      </c>
      <c r="CS13" s="22">
        <f t="shared" si="11"/>
        <v>0</v>
      </c>
      <c r="CT13" s="22">
        <f t="shared" si="11"/>
        <v>35982863</v>
      </c>
      <c r="CU13" s="22">
        <f t="shared" si="11"/>
        <v>0</v>
      </c>
      <c r="CV13" s="22">
        <f t="shared" si="11"/>
        <v>0</v>
      </c>
      <c r="CW13" s="22">
        <f t="shared" si="11"/>
        <v>0</v>
      </c>
      <c r="CX13" s="22">
        <f t="shared" si="11"/>
        <v>0</v>
      </c>
      <c r="CY13" s="22">
        <f t="shared" si="11"/>
        <v>0</v>
      </c>
      <c r="CZ13" s="22">
        <f t="shared" si="11"/>
        <v>0</v>
      </c>
      <c r="DA13" s="22">
        <f t="shared" si="11"/>
        <v>0</v>
      </c>
      <c r="DB13" s="22">
        <f t="shared" si="11"/>
        <v>0</v>
      </c>
      <c r="DC13" s="22">
        <f t="shared" si="11"/>
        <v>0</v>
      </c>
      <c r="DD13" s="22">
        <f t="shared" si="11"/>
        <v>0</v>
      </c>
      <c r="DE13" s="22">
        <f t="shared" si="11"/>
        <v>50000000</v>
      </c>
      <c r="DF13" s="22">
        <f t="shared" si="11"/>
        <v>0</v>
      </c>
      <c r="DG13" s="22">
        <f t="shared" si="11"/>
        <v>0</v>
      </c>
      <c r="DH13" s="22">
        <f t="shared" si="11"/>
        <v>0</v>
      </c>
      <c r="DI13" s="22">
        <f t="shared" si="12"/>
        <v>0</v>
      </c>
      <c r="DJ13" s="22">
        <f t="shared" si="12"/>
        <v>0</v>
      </c>
      <c r="DK13" s="22">
        <f t="shared" si="12"/>
        <v>0</v>
      </c>
      <c r="DM13" s="26">
        <f t="shared" si="13"/>
        <v>100000000</v>
      </c>
    </row>
    <row r="14" spans="1:117" ht="39" customHeight="1" x14ac:dyDescent="0.25">
      <c r="A14" s="27"/>
      <c r="B14" s="32"/>
      <c r="C14" s="18" t="s">
        <v>77</v>
      </c>
      <c r="D14" s="19" t="s">
        <v>78</v>
      </c>
      <c r="E14" s="20">
        <v>510</v>
      </c>
      <c r="F14" s="21" t="s">
        <v>56</v>
      </c>
      <c r="G14" s="22">
        <f t="shared" si="0"/>
        <v>75092920</v>
      </c>
      <c r="H14" s="22"/>
      <c r="I14" s="22"/>
      <c r="J14" s="22">
        <v>50000000</v>
      </c>
      <c r="K14" s="22">
        <v>25092920</v>
      </c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3">
        <f t="shared" si="1"/>
        <v>0</v>
      </c>
      <c r="AC14" s="22">
        <f t="shared" si="2"/>
        <v>0</v>
      </c>
      <c r="AD14" s="22"/>
      <c r="AE14" s="22"/>
      <c r="AF14" s="22"/>
      <c r="AG14" s="22"/>
      <c r="AH14" s="22"/>
      <c r="AI14" s="22"/>
      <c r="AJ14" s="22"/>
      <c r="AK14" s="22"/>
      <c r="AL14" s="22"/>
      <c r="AM14" s="22"/>
      <c r="AN14" s="22"/>
      <c r="AO14" s="22"/>
      <c r="AP14" s="22"/>
      <c r="AQ14" s="22"/>
      <c r="AR14" s="22"/>
      <c r="AS14" s="22"/>
      <c r="AT14" s="22"/>
      <c r="AU14" s="22"/>
      <c r="AV14" s="22"/>
      <c r="AW14" s="22"/>
      <c r="AX14" s="23">
        <f t="shared" si="3"/>
        <v>1</v>
      </c>
      <c r="AY14" s="22">
        <f t="shared" si="4"/>
        <v>75092920</v>
      </c>
      <c r="AZ14" s="22">
        <f t="shared" si="5"/>
        <v>0</v>
      </c>
      <c r="BA14" s="22">
        <f t="shared" si="5"/>
        <v>0</v>
      </c>
      <c r="BB14" s="22">
        <f t="shared" si="5"/>
        <v>50000000</v>
      </c>
      <c r="BC14" s="22">
        <f t="shared" si="5"/>
        <v>25092920</v>
      </c>
      <c r="BD14" s="22">
        <f t="shared" si="5"/>
        <v>0</v>
      </c>
      <c r="BE14" s="22">
        <f t="shared" si="5"/>
        <v>0</v>
      </c>
      <c r="BF14" s="22">
        <f t="shared" si="5"/>
        <v>0</v>
      </c>
      <c r="BG14" s="22">
        <f t="shared" si="5"/>
        <v>0</v>
      </c>
      <c r="BH14" s="22">
        <f t="shared" si="5"/>
        <v>0</v>
      </c>
      <c r="BI14" s="22">
        <f t="shared" si="5"/>
        <v>0</v>
      </c>
      <c r="BJ14" s="22">
        <f t="shared" si="5"/>
        <v>0</v>
      </c>
      <c r="BK14" s="22">
        <f t="shared" si="5"/>
        <v>0</v>
      </c>
      <c r="BL14" s="22">
        <f t="shared" si="5"/>
        <v>0</v>
      </c>
      <c r="BM14" s="22">
        <f t="shared" si="5"/>
        <v>0</v>
      </c>
      <c r="BN14" s="22">
        <f t="shared" si="5"/>
        <v>0</v>
      </c>
      <c r="BO14" s="22">
        <f t="shared" si="5"/>
        <v>0</v>
      </c>
      <c r="BP14" s="22">
        <f t="shared" si="6"/>
        <v>0</v>
      </c>
      <c r="BQ14" s="22">
        <f t="shared" si="6"/>
        <v>0</v>
      </c>
      <c r="BR14" s="22">
        <f t="shared" si="6"/>
        <v>0</v>
      </c>
      <c r="BS14" s="22">
        <f t="shared" si="6"/>
        <v>0</v>
      </c>
      <c r="BT14" s="23">
        <f t="shared" si="7"/>
        <v>0</v>
      </c>
      <c r="BU14" s="22">
        <f t="shared" si="8"/>
        <v>0</v>
      </c>
      <c r="BV14" s="22"/>
      <c r="BW14" s="22"/>
      <c r="BX14" s="22"/>
      <c r="BY14" s="22"/>
      <c r="BZ14" s="22"/>
      <c r="CA14" s="22"/>
      <c r="CB14" s="22"/>
      <c r="CC14" s="22"/>
      <c r="CD14" s="22"/>
      <c r="CE14" s="22"/>
      <c r="CF14" s="22"/>
      <c r="CG14" s="22"/>
      <c r="CH14" s="22"/>
      <c r="CI14" s="22"/>
      <c r="CJ14" s="22"/>
      <c r="CK14" s="22"/>
      <c r="CL14" s="22"/>
      <c r="CM14" s="22"/>
      <c r="CN14" s="22"/>
      <c r="CO14" s="22"/>
      <c r="CP14" s="23">
        <f t="shared" si="9"/>
        <v>1</v>
      </c>
      <c r="CQ14" s="22">
        <f t="shared" si="10"/>
        <v>75092920</v>
      </c>
      <c r="CR14" s="22">
        <f t="shared" si="14"/>
        <v>0</v>
      </c>
      <c r="CS14" s="22">
        <f t="shared" si="11"/>
        <v>0</v>
      </c>
      <c r="CT14" s="22">
        <f t="shared" si="11"/>
        <v>50000000</v>
      </c>
      <c r="CU14" s="22">
        <f t="shared" si="11"/>
        <v>25092920</v>
      </c>
      <c r="CV14" s="22">
        <f t="shared" si="11"/>
        <v>0</v>
      </c>
      <c r="CW14" s="22">
        <f t="shared" si="11"/>
        <v>0</v>
      </c>
      <c r="CX14" s="22">
        <f t="shared" si="11"/>
        <v>0</v>
      </c>
      <c r="CY14" s="22">
        <f t="shared" si="11"/>
        <v>0</v>
      </c>
      <c r="CZ14" s="22">
        <f t="shared" si="11"/>
        <v>0</v>
      </c>
      <c r="DA14" s="22">
        <f t="shared" si="11"/>
        <v>0</v>
      </c>
      <c r="DB14" s="22">
        <f t="shared" si="11"/>
        <v>0</v>
      </c>
      <c r="DC14" s="22">
        <f t="shared" si="11"/>
        <v>0</v>
      </c>
      <c r="DD14" s="22">
        <f t="shared" si="11"/>
        <v>0</v>
      </c>
      <c r="DE14" s="22">
        <f t="shared" si="11"/>
        <v>0</v>
      </c>
      <c r="DF14" s="22">
        <f t="shared" si="11"/>
        <v>0</v>
      </c>
      <c r="DG14" s="22">
        <f t="shared" si="11"/>
        <v>0</v>
      </c>
      <c r="DH14" s="22">
        <f t="shared" si="11"/>
        <v>0</v>
      </c>
      <c r="DI14" s="22">
        <f t="shared" si="12"/>
        <v>0</v>
      </c>
      <c r="DJ14" s="22">
        <f t="shared" si="12"/>
        <v>0</v>
      </c>
      <c r="DK14" s="22">
        <f t="shared" si="12"/>
        <v>0</v>
      </c>
      <c r="DM14" s="26">
        <f t="shared" si="13"/>
        <v>75092920</v>
      </c>
    </row>
    <row r="15" spans="1:117" ht="37.5" customHeight="1" x14ac:dyDescent="0.25">
      <c r="A15" s="27"/>
      <c r="B15" s="32"/>
      <c r="C15" s="18" t="s">
        <v>79</v>
      </c>
      <c r="D15" s="19" t="s">
        <v>80</v>
      </c>
      <c r="E15" s="20">
        <v>510</v>
      </c>
      <c r="F15" s="21" t="s">
        <v>56</v>
      </c>
      <c r="G15" s="22">
        <f t="shared" si="0"/>
        <v>103646000</v>
      </c>
      <c r="H15" s="22"/>
      <c r="I15" s="22"/>
      <c r="J15" s="22">
        <v>80000000</v>
      </c>
      <c r="K15" s="22">
        <v>23646000</v>
      </c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3">
        <f t="shared" si="1"/>
        <v>0.77185805530362961</v>
      </c>
      <c r="AC15" s="22">
        <f t="shared" si="2"/>
        <v>80000000</v>
      </c>
      <c r="AD15" s="22"/>
      <c r="AE15" s="22"/>
      <c r="AF15" s="22">
        <f>+'[1]ENERO 2017'!$L$579</f>
        <v>80000000</v>
      </c>
      <c r="AG15" s="22"/>
      <c r="AH15" s="22"/>
      <c r="AI15" s="22"/>
      <c r="AJ15" s="22"/>
      <c r="AK15" s="22"/>
      <c r="AL15" s="22"/>
      <c r="AM15" s="22"/>
      <c r="AN15" s="22"/>
      <c r="AO15" s="22"/>
      <c r="AP15" s="22"/>
      <c r="AQ15" s="22"/>
      <c r="AR15" s="22"/>
      <c r="AS15" s="22"/>
      <c r="AT15" s="22"/>
      <c r="AU15" s="22"/>
      <c r="AV15" s="22"/>
      <c r="AW15" s="22"/>
      <c r="AX15" s="23">
        <f>1-AB15</f>
        <v>0.22814194469637039</v>
      </c>
      <c r="AY15" s="22">
        <f t="shared" si="4"/>
        <v>23646000</v>
      </c>
      <c r="AZ15" s="22">
        <f t="shared" si="5"/>
        <v>0</v>
      </c>
      <c r="BA15" s="22">
        <f t="shared" si="5"/>
        <v>0</v>
      </c>
      <c r="BB15" s="22">
        <f t="shared" si="5"/>
        <v>0</v>
      </c>
      <c r="BC15" s="22">
        <f t="shared" si="5"/>
        <v>23646000</v>
      </c>
      <c r="BD15" s="22">
        <f t="shared" si="5"/>
        <v>0</v>
      </c>
      <c r="BE15" s="22">
        <f t="shared" si="5"/>
        <v>0</v>
      </c>
      <c r="BF15" s="22">
        <f t="shared" si="5"/>
        <v>0</v>
      </c>
      <c r="BG15" s="22">
        <f t="shared" si="5"/>
        <v>0</v>
      </c>
      <c r="BH15" s="22">
        <f t="shared" si="5"/>
        <v>0</v>
      </c>
      <c r="BI15" s="22">
        <f t="shared" si="5"/>
        <v>0</v>
      </c>
      <c r="BJ15" s="22">
        <f t="shared" si="5"/>
        <v>0</v>
      </c>
      <c r="BK15" s="22">
        <f t="shared" si="5"/>
        <v>0</v>
      </c>
      <c r="BL15" s="22">
        <f t="shared" si="5"/>
        <v>0</v>
      </c>
      <c r="BM15" s="22">
        <f t="shared" si="5"/>
        <v>0</v>
      </c>
      <c r="BN15" s="22">
        <f t="shared" si="5"/>
        <v>0</v>
      </c>
      <c r="BO15" s="22">
        <f t="shared" si="5"/>
        <v>0</v>
      </c>
      <c r="BP15" s="22">
        <f t="shared" si="6"/>
        <v>0</v>
      </c>
      <c r="BQ15" s="22">
        <f t="shared" si="6"/>
        <v>0</v>
      </c>
      <c r="BR15" s="22">
        <f t="shared" si="6"/>
        <v>0</v>
      </c>
      <c r="BS15" s="22">
        <f t="shared" si="6"/>
        <v>0</v>
      </c>
      <c r="BT15" s="23">
        <f t="shared" si="7"/>
        <v>0.27982450842290102</v>
      </c>
      <c r="BU15" s="22">
        <f t="shared" si="8"/>
        <v>29002691</v>
      </c>
      <c r="BV15" s="22"/>
      <c r="BW15" s="22"/>
      <c r="BX15" s="22">
        <f>+'[2]FEBRERO 2017'!$H$754</f>
        <v>29002691</v>
      </c>
      <c r="BY15" s="22"/>
      <c r="BZ15" s="22"/>
      <c r="CA15" s="22"/>
      <c r="CB15" s="22"/>
      <c r="CC15" s="22"/>
      <c r="CD15" s="22"/>
      <c r="CE15" s="22"/>
      <c r="CF15" s="22"/>
      <c r="CG15" s="22"/>
      <c r="CH15" s="22"/>
      <c r="CI15" s="22"/>
      <c r="CJ15" s="22"/>
      <c r="CK15" s="22"/>
      <c r="CL15" s="22"/>
      <c r="CM15" s="22"/>
      <c r="CN15" s="22"/>
      <c r="CO15" s="22"/>
      <c r="CP15" s="23">
        <f t="shared" si="9"/>
        <v>0.72017549157709904</v>
      </c>
      <c r="CQ15" s="22">
        <f t="shared" si="10"/>
        <v>74643309</v>
      </c>
      <c r="CR15" s="22">
        <f t="shared" si="14"/>
        <v>0</v>
      </c>
      <c r="CS15" s="22">
        <f t="shared" si="11"/>
        <v>0</v>
      </c>
      <c r="CT15" s="22">
        <f t="shared" si="11"/>
        <v>50997309</v>
      </c>
      <c r="CU15" s="22">
        <f t="shared" si="11"/>
        <v>23646000</v>
      </c>
      <c r="CV15" s="22">
        <f t="shared" si="11"/>
        <v>0</v>
      </c>
      <c r="CW15" s="22">
        <f t="shared" si="11"/>
        <v>0</v>
      </c>
      <c r="CX15" s="22">
        <f t="shared" si="11"/>
        <v>0</v>
      </c>
      <c r="CY15" s="22">
        <f t="shared" si="11"/>
        <v>0</v>
      </c>
      <c r="CZ15" s="22">
        <f t="shared" si="11"/>
        <v>0</v>
      </c>
      <c r="DA15" s="22">
        <f t="shared" si="11"/>
        <v>0</v>
      </c>
      <c r="DB15" s="22">
        <f t="shared" si="11"/>
        <v>0</v>
      </c>
      <c r="DC15" s="22">
        <f t="shared" si="11"/>
        <v>0</v>
      </c>
      <c r="DD15" s="22">
        <f t="shared" si="11"/>
        <v>0</v>
      </c>
      <c r="DE15" s="22">
        <f t="shared" si="11"/>
        <v>0</v>
      </c>
      <c r="DF15" s="22">
        <f t="shared" si="11"/>
        <v>0</v>
      </c>
      <c r="DG15" s="22">
        <f t="shared" si="11"/>
        <v>0</v>
      </c>
      <c r="DH15" s="22">
        <f t="shared" si="11"/>
        <v>0</v>
      </c>
      <c r="DI15" s="22">
        <f t="shared" si="12"/>
        <v>0</v>
      </c>
      <c r="DJ15" s="22">
        <f t="shared" si="12"/>
        <v>0</v>
      </c>
      <c r="DK15" s="22">
        <f t="shared" si="12"/>
        <v>0</v>
      </c>
      <c r="DM15" s="26">
        <f>+AC15+BA14</f>
        <v>80000000</v>
      </c>
    </row>
    <row r="16" spans="1:117" ht="28.5" customHeight="1" x14ac:dyDescent="0.25">
      <c r="A16" s="27"/>
      <c r="B16" s="32"/>
      <c r="C16" s="18" t="s">
        <v>81</v>
      </c>
      <c r="D16" s="19" t="s">
        <v>82</v>
      </c>
      <c r="E16" s="20">
        <v>510</v>
      </c>
      <c r="F16" s="21" t="s">
        <v>56</v>
      </c>
      <c r="G16" s="22">
        <f t="shared" si="0"/>
        <v>34000000</v>
      </c>
      <c r="H16" s="22"/>
      <c r="I16" s="22"/>
      <c r="J16" s="22">
        <v>34000000</v>
      </c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3">
        <f t="shared" si="1"/>
        <v>0</v>
      </c>
      <c r="AC16" s="22">
        <f t="shared" si="2"/>
        <v>0</v>
      </c>
      <c r="AD16" s="22"/>
      <c r="AE16" s="22"/>
      <c r="AF16" s="22"/>
      <c r="AG16" s="22"/>
      <c r="AH16" s="22"/>
      <c r="AI16" s="22"/>
      <c r="AJ16" s="22"/>
      <c r="AK16" s="22"/>
      <c r="AL16" s="22"/>
      <c r="AM16" s="22"/>
      <c r="AN16" s="22"/>
      <c r="AO16" s="22"/>
      <c r="AP16" s="22"/>
      <c r="AQ16" s="22"/>
      <c r="AR16" s="22"/>
      <c r="AS16" s="22"/>
      <c r="AT16" s="22"/>
      <c r="AU16" s="22"/>
      <c r="AV16" s="22"/>
      <c r="AW16" s="22"/>
      <c r="AX16" s="23">
        <f t="shared" si="3"/>
        <v>1</v>
      </c>
      <c r="AY16" s="22">
        <f t="shared" ref="AY16:AY21" si="15">SUM(AZ16:BS16)</f>
        <v>34000000</v>
      </c>
      <c r="AZ16" s="22">
        <f t="shared" si="5"/>
        <v>0</v>
      </c>
      <c r="BA16" s="22">
        <f t="shared" si="5"/>
        <v>0</v>
      </c>
      <c r="BB16" s="22">
        <f t="shared" si="5"/>
        <v>34000000</v>
      </c>
      <c r="BC16" s="22">
        <f t="shared" si="5"/>
        <v>0</v>
      </c>
      <c r="BD16" s="22">
        <f t="shared" si="5"/>
        <v>0</v>
      </c>
      <c r="BE16" s="22">
        <f t="shared" si="5"/>
        <v>0</v>
      </c>
      <c r="BF16" s="22">
        <f t="shared" si="5"/>
        <v>0</v>
      </c>
      <c r="BG16" s="22">
        <f t="shared" si="5"/>
        <v>0</v>
      </c>
      <c r="BH16" s="22">
        <f t="shared" si="5"/>
        <v>0</v>
      </c>
      <c r="BI16" s="22">
        <f t="shared" si="5"/>
        <v>0</v>
      </c>
      <c r="BJ16" s="22">
        <f t="shared" si="5"/>
        <v>0</v>
      </c>
      <c r="BK16" s="22">
        <f t="shared" si="5"/>
        <v>0</v>
      </c>
      <c r="BL16" s="22">
        <f t="shared" si="5"/>
        <v>0</v>
      </c>
      <c r="BM16" s="22">
        <f t="shared" si="5"/>
        <v>0</v>
      </c>
      <c r="BN16" s="22">
        <f t="shared" si="5"/>
        <v>0</v>
      </c>
      <c r="BO16" s="22">
        <f t="shared" si="5"/>
        <v>0</v>
      </c>
      <c r="BP16" s="22">
        <f t="shared" si="6"/>
        <v>0</v>
      </c>
      <c r="BQ16" s="22">
        <f t="shared" si="6"/>
        <v>0</v>
      </c>
      <c r="BR16" s="22">
        <f t="shared" si="6"/>
        <v>0</v>
      </c>
      <c r="BS16" s="22">
        <f t="shared" si="6"/>
        <v>0</v>
      </c>
      <c r="BT16" s="23">
        <f t="shared" si="7"/>
        <v>0</v>
      </c>
      <c r="BU16" s="22">
        <f t="shared" si="8"/>
        <v>0</v>
      </c>
      <c r="BV16" s="22"/>
      <c r="BW16" s="22"/>
      <c r="BX16" s="22"/>
      <c r="BY16" s="22"/>
      <c r="BZ16" s="22"/>
      <c r="CA16" s="22"/>
      <c r="CB16" s="22"/>
      <c r="CC16" s="22"/>
      <c r="CD16" s="22"/>
      <c r="CE16" s="22"/>
      <c r="CF16" s="22"/>
      <c r="CG16" s="22"/>
      <c r="CH16" s="22"/>
      <c r="CI16" s="22"/>
      <c r="CJ16" s="22"/>
      <c r="CK16" s="22"/>
      <c r="CL16" s="22"/>
      <c r="CM16" s="22"/>
      <c r="CN16" s="22"/>
      <c r="CO16" s="22"/>
      <c r="CP16" s="23">
        <f t="shared" si="9"/>
        <v>1</v>
      </c>
      <c r="CQ16" s="22">
        <f t="shared" si="10"/>
        <v>34000000</v>
      </c>
      <c r="CR16" s="22">
        <f t="shared" si="14"/>
        <v>0</v>
      </c>
      <c r="CS16" s="22">
        <f t="shared" si="11"/>
        <v>0</v>
      </c>
      <c r="CT16" s="22">
        <f t="shared" si="11"/>
        <v>34000000</v>
      </c>
      <c r="CU16" s="22">
        <f t="shared" si="11"/>
        <v>0</v>
      </c>
      <c r="CV16" s="22">
        <f t="shared" si="11"/>
        <v>0</v>
      </c>
      <c r="CW16" s="22">
        <f t="shared" si="11"/>
        <v>0</v>
      </c>
      <c r="CX16" s="22">
        <f t="shared" si="11"/>
        <v>0</v>
      </c>
      <c r="CY16" s="22">
        <f t="shared" si="11"/>
        <v>0</v>
      </c>
      <c r="CZ16" s="22">
        <f t="shared" si="11"/>
        <v>0</v>
      </c>
      <c r="DA16" s="22">
        <f t="shared" si="11"/>
        <v>0</v>
      </c>
      <c r="DB16" s="22">
        <f t="shared" si="11"/>
        <v>0</v>
      </c>
      <c r="DC16" s="22">
        <f t="shared" si="11"/>
        <v>0</v>
      </c>
      <c r="DD16" s="22">
        <f t="shared" si="11"/>
        <v>0</v>
      </c>
      <c r="DE16" s="22">
        <f t="shared" si="11"/>
        <v>0</v>
      </c>
      <c r="DF16" s="22">
        <f t="shared" si="11"/>
        <v>0</v>
      </c>
      <c r="DG16" s="22">
        <f t="shared" si="11"/>
        <v>0</v>
      </c>
      <c r="DH16" s="22">
        <f t="shared" si="11"/>
        <v>0</v>
      </c>
      <c r="DI16" s="22">
        <f t="shared" si="12"/>
        <v>0</v>
      </c>
      <c r="DJ16" s="22">
        <f t="shared" si="12"/>
        <v>0</v>
      </c>
      <c r="DK16" s="22">
        <f t="shared" si="12"/>
        <v>0</v>
      </c>
      <c r="DM16" s="26">
        <f>+AC16+AY16</f>
        <v>34000000</v>
      </c>
    </row>
    <row r="17" spans="1:117" ht="39" customHeight="1" x14ac:dyDescent="0.25">
      <c r="A17" s="27"/>
      <c r="B17" s="201" t="s">
        <v>83</v>
      </c>
      <c r="C17" s="30" t="s">
        <v>84</v>
      </c>
      <c r="D17" s="19" t="s">
        <v>85</v>
      </c>
      <c r="E17" s="20">
        <v>510</v>
      </c>
      <c r="F17" s="21" t="s">
        <v>56</v>
      </c>
      <c r="G17" s="22">
        <f t="shared" si="0"/>
        <v>165000000</v>
      </c>
      <c r="H17" s="22"/>
      <c r="I17" s="22">
        <f>65000000+100000000</f>
        <v>165000000</v>
      </c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3">
        <f t="shared" si="1"/>
        <v>0.39393939393939392</v>
      </c>
      <c r="AC17" s="22">
        <f t="shared" si="2"/>
        <v>65000000</v>
      </c>
      <c r="AD17" s="22"/>
      <c r="AE17" s="22">
        <f>+'[1]ENERO 2017'!$K$594</f>
        <v>65000000</v>
      </c>
      <c r="AF17" s="22"/>
      <c r="AG17" s="22"/>
      <c r="AH17" s="22"/>
      <c r="AI17" s="22"/>
      <c r="AJ17" s="22"/>
      <c r="AK17" s="22"/>
      <c r="AL17" s="22"/>
      <c r="AM17" s="22"/>
      <c r="AN17" s="22"/>
      <c r="AO17" s="22"/>
      <c r="AP17" s="22"/>
      <c r="AQ17" s="22"/>
      <c r="AR17" s="22"/>
      <c r="AS17" s="22"/>
      <c r="AT17" s="22"/>
      <c r="AU17" s="22"/>
      <c r="AV17" s="22"/>
      <c r="AW17" s="22"/>
      <c r="AX17" s="23">
        <f>1-AB17</f>
        <v>0.60606060606060608</v>
      </c>
      <c r="AY17" s="22">
        <f t="shared" si="15"/>
        <v>100000000</v>
      </c>
      <c r="AZ17" s="22">
        <f t="shared" si="5"/>
        <v>0</v>
      </c>
      <c r="BA17" s="22">
        <f t="shared" si="5"/>
        <v>100000000</v>
      </c>
      <c r="BB17" s="22">
        <f t="shared" si="5"/>
        <v>0</v>
      </c>
      <c r="BC17" s="22">
        <f t="shared" si="5"/>
        <v>0</v>
      </c>
      <c r="BD17" s="22">
        <f t="shared" si="5"/>
        <v>0</v>
      </c>
      <c r="BE17" s="22">
        <f t="shared" si="5"/>
        <v>0</v>
      </c>
      <c r="BF17" s="22">
        <f t="shared" si="5"/>
        <v>0</v>
      </c>
      <c r="BG17" s="22">
        <f t="shared" si="5"/>
        <v>0</v>
      </c>
      <c r="BH17" s="22">
        <f t="shared" si="5"/>
        <v>0</v>
      </c>
      <c r="BI17" s="22">
        <f t="shared" si="5"/>
        <v>0</v>
      </c>
      <c r="BJ17" s="22">
        <f t="shared" si="5"/>
        <v>0</v>
      </c>
      <c r="BK17" s="22">
        <f t="shared" si="5"/>
        <v>0</v>
      </c>
      <c r="BL17" s="22">
        <f t="shared" si="5"/>
        <v>0</v>
      </c>
      <c r="BM17" s="22">
        <f t="shared" si="5"/>
        <v>0</v>
      </c>
      <c r="BN17" s="22">
        <f t="shared" si="5"/>
        <v>0</v>
      </c>
      <c r="BO17" s="22">
        <f t="shared" si="5"/>
        <v>0</v>
      </c>
      <c r="BP17" s="22">
        <f t="shared" si="6"/>
        <v>0</v>
      </c>
      <c r="BQ17" s="22">
        <f t="shared" si="6"/>
        <v>0</v>
      </c>
      <c r="BR17" s="22">
        <f t="shared" si="6"/>
        <v>0</v>
      </c>
      <c r="BS17" s="22">
        <f t="shared" si="6"/>
        <v>0</v>
      </c>
      <c r="BT17" s="23">
        <f t="shared" si="7"/>
        <v>0.31060151515151513</v>
      </c>
      <c r="BU17" s="22">
        <f t="shared" si="8"/>
        <v>51249250</v>
      </c>
      <c r="BV17" s="22"/>
      <c r="BW17" s="22">
        <f>+'[1]ENERO 2017'!$H$592</f>
        <v>51249250</v>
      </c>
      <c r="BX17" s="22"/>
      <c r="BY17" s="22"/>
      <c r="BZ17" s="22"/>
      <c r="CA17" s="22"/>
      <c r="CB17" s="22"/>
      <c r="CC17" s="22"/>
      <c r="CD17" s="22"/>
      <c r="CE17" s="22"/>
      <c r="CF17" s="22"/>
      <c r="CG17" s="22"/>
      <c r="CH17" s="22"/>
      <c r="CI17" s="22"/>
      <c r="CJ17" s="22"/>
      <c r="CK17" s="22"/>
      <c r="CL17" s="22"/>
      <c r="CM17" s="22"/>
      <c r="CN17" s="22"/>
      <c r="CO17" s="22"/>
      <c r="CP17" s="23">
        <f t="shared" si="9"/>
        <v>0.68939848484848487</v>
      </c>
      <c r="CQ17" s="22">
        <f t="shared" si="10"/>
        <v>113750750</v>
      </c>
      <c r="CR17" s="22">
        <f t="shared" si="14"/>
        <v>0</v>
      </c>
      <c r="CS17" s="22">
        <f t="shared" si="11"/>
        <v>113750750</v>
      </c>
      <c r="CT17" s="22">
        <f t="shared" si="11"/>
        <v>0</v>
      </c>
      <c r="CU17" s="22">
        <f t="shared" si="11"/>
        <v>0</v>
      </c>
      <c r="CV17" s="22">
        <f t="shared" si="11"/>
        <v>0</v>
      </c>
      <c r="CW17" s="22">
        <f t="shared" si="11"/>
        <v>0</v>
      </c>
      <c r="CX17" s="22">
        <f t="shared" si="11"/>
        <v>0</v>
      </c>
      <c r="CY17" s="22">
        <f t="shared" si="11"/>
        <v>0</v>
      </c>
      <c r="CZ17" s="22">
        <f t="shared" si="11"/>
        <v>0</v>
      </c>
      <c r="DA17" s="22">
        <f t="shared" si="11"/>
        <v>0</v>
      </c>
      <c r="DB17" s="22">
        <f t="shared" si="11"/>
        <v>0</v>
      </c>
      <c r="DC17" s="22">
        <f t="shared" si="11"/>
        <v>0</v>
      </c>
      <c r="DD17" s="22">
        <f t="shared" si="11"/>
        <v>0</v>
      </c>
      <c r="DE17" s="22">
        <f t="shared" si="11"/>
        <v>0</v>
      </c>
      <c r="DF17" s="22">
        <f t="shared" si="11"/>
        <v>0</v>
      </c>
      <c r="DG17" s="22">
        <f t="shared" si="11"/>
        <v>0</v>
      </c>
      <c r="DH17" s="22">
        <f t="shared" si="11"/>
        <v>0</v>
      </c>
      <c r="DI17" s="22">
        <f t="shared" si="12"/>
        <v>0</v>
      </c>
      <c r="DJ17" s="22">
        <f t="shared" si="12"/>
        <v>0</v>
      </c>
      <c r="DK17" s="22">
        <f t="shared" si="12"/>
        <v>0</v>
      </c>
      <c r="DM17" s="26">
        <f>+AC17+AY17</f>
        <v>165000000</v>
      </c>
    </row>
    <row r="18" spans="1:117" ht="36" customHeight="1" x14ac:dyDescent="0.25">
      <c r="A18" s="27"/>
      <c r="B18" s="202"/>
      <c r="C18" s="30" t="s">
        <v>86</v>
      </c>
      <c r="D18" s="19" t="s">
        <v>87</v>
      </c>
      <c r="E18" s="20">
        <v>510</v>
      </c>
      <c r="F18" s="21" t="s">
        <v>56</v>
      </c>
      <c r="G18" s="22">
        <f t="shared" si="0"/>
        <v>32440391</v>
      </c>
      <c r="H18" s="22"/>
      <c r="I18" s="22">
        <v>25000000</v>
      </c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>
        <v>7440391</v>
      </c>
      <c r="V18" s="22"/>
      <c r="W18" s="22"/>
      <c r="X18" s="22"/>
      <c r="Y18" s="22"/>
      <c r="Z18" s="22"/>
      <c r="AA18" s="22"/>
      <c r="AB18" s="23">
        <f t="shared" si="1"/>
        <v>0.77064422558901957</v>
      </c>
      <c r="AC18" s="22">
        <f t="shared" si="2"/>
        <v>25000000</v>
      </c>
      <c r="AD18" s="22"/>
      <c r="AE18" s="22">
        <f>+'[1]ENERO 2017'!$K$602</f>
        <v>25000000</v>
      </c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3">
        <f t="shared" si="3"/>
        <v>0.22935577441098043</v>
      </c>
      <c r="AY18" s="22">
        <f t="shared" si="15"/>
        <v>7440391</v>
      </c>
      <c r="AZ18" s="22">
        <f t="shared" si="5"/>
        <v>0</v>
      </c>
      <c r="BA18" s="22">
        <f t="shared" si="5"/>
        <v>0</v>
      </c>
      <c r="BB18" s="22">
        <f t="shared" si="5"/>
        <v>0</v>
      </c>
      <c r="BC18" s="22">
        <f t="shared" si="5"/>
        <v>0</v>
      </c>
      <c r="BD18" s="22">
        <f t="shared" si="5"/>
        <v>0</v>
      </c>
      <c r="BE18" s="22">
        <f t="shared" si="5"/>
        <v>0</v>
      </c>
      <c r="BF18" s="22">
        <f t="shared" si="5"/>
        <v>0</v>
      </c>
      <c r="BG18" s="22">
        <f t="shared" si="5"/>
        <v>0</v>
      </c>
      <c r="BH18" s="22">
        <f t="shared" si="5"/>
        <v>0</v>
      </c>
      <c r="BI18" s="22">
        <f t="shared" si="5"/>
        <v>0</v>
      </c>
      <c r="BJ18" s="22">
        <f t="shared" si="5"/>
        <v>0</v>
      </c>
      <c r="BK18" s="22">
        <f t="shared" si="5"/>
        <v>0</v>
      </c>
      <c r="BL18" s="22">
        <f t="shared" si="5"/>
        <v>0</v>
      </c>
      <c r="BM18" s="22">
        <f t="shared" si="5"/>
        <v>7440391</v>
      </c>
      <c r="BN18" s="22">
        <f t="shared" si="5"/>
        <v>0</v>
      </c>
      <c r="BO18" s="22">
        <f t="shared" si="5"/>
        <v>0</v>
      </c>
      <c r="BP18" s="22">
        <f t="shared" si="6"/>
        <v>0</v>
      </c>
      <c r="BQ18" s="22">
        <f t="shared" si="6"/>
        <v>0</v>
      </c>
      <c r="BR18" s="22">
        <f t="shared" si="6"/>
        <v>0</v>
      </c>
      <c r="BS18" s="22">
        <f t="shared" si="6"/>
        <v>0</v>
      </c>
      <c r="BT18" s="23">
        <f t="shared" si="7"/>
        <v>0.56593399259583521</v>
      </c>
      <c r="BU18" s="22">
        <f t="shared" si="8"/>
        <v>18359120</v>
      </c>
      <c r="BV18" s="22"/>
      <c r="BW18" s="22">
        <f>+'[2]FEBRERO 2017'!$H$782</f>
        <v>18359120</v>
      </c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3">
        <f t="shared" si="9"/>
        <v>0.43406600740416479</v>
      </c>
      <c r="CQ18" s="22">
        <f t="shared" si="10"/>
        <v>14081271</v>
      </c>
      <c r="CR18" s="22">
        <f t="shared" si="14"/>
        <v>0</v>
      </c>
      <c r="CS18" s="22">
        <f t="shared" si="11"/>
        <v>6640880</v>
      </c>
      <c r="CT18" s="22">
        <f t="shared" si="11"/>
        <v>0</v>
      </c>
      <c r="CU18" s="22">
        <f t="shared" si="11"/>
        <v>0</v>
      </c>
      <c r="CV18" s="22">
        <f t="shared" si="11"/>
        <v>0</v>
      </c>
      <c r="CW18" s="22">
        <f t="shared" si="11"/>
        <v>0</v>
      </c>
      <c r="CX18" s="22">
        <f t="shared" si="11"/>
        <v>0</v>
      </c>
      <c r="CY18" s="22">
        <f t="shared" si="11"/>
        <v>0</v>
      </c>
      <c r="CZ18" s="22">
        <f t="shared" si="11"/>
        <v>0</v>
      </c>
      <c r="DA18" s="22">
        <f t="shared" si="11"/>
        <v>0</v>
      </c>
      <c r="DB18" s="22">
        <f t="shared" si="11"/>
        <v>0</v>
      </c>
      <c r="DC18" s="22">
        <f t="shared" si="11"/>
        <v>0</v>
      </c>
      <c r="DD18" s="22">
        <f t="shared" si="11"/>
        <v>0</v>
      </c>
      <c r="DE18" s="22">
        <f t="shared" si="11"/>
        <v>7440391</v>
      </c>
      <c r="DF18" s="22">
        <f t="shared" si="11"/>
        <v>0</v>
      </c>
      <c r="DG18" s="22">
        <f t="shared" si="11"/>
        <v>0</v>
      </c>
      <c r="DH18" s="22">
        <f t="shared" si="11"/>
        <v>0</v>
      </c>
      <c r="DI18" s="22">
        <f t="shared" si="12"/>
        <v>0</v>
      </c>
      <c r="DJ18" s="22">
        <f t="shared" si="12"/>
        <v>0</v>
      </c>
      <c r="DK18" s="22">
        <f t="shared" si="12"/>
        <v>0</v>
      </c>
      <c r="DM18" s="26">
        <f>+AC18+AY18</f>
        <v>32440391</v>
      </c>
    </row>
    <row r="19" spans="1:117" ht="33" customHeight="1" x14ac:dyDescent="0.25">
      <c r="A19" s="27"/>
      <c r="B19" s="201" t="s">
        <v>88</v>
      </c>
      <c r="C19" s="18" t="s">
        <v>89</v>
      </c>
      <c r="D19" s="19" t="s">
        <v>90</v>
      </c>
      <c r="E19" s="20">
        <v>510</v>
      </c>
      <c r="F19" s="21" t="s">
        <v>56</v>
      </c>
      <c r="G19" s="22">
        <f t="shared" si="0"/>
        <v>12000000</v>
      </c>
      <c r="H19" s="22"/>
      <c r="I19" s="22">
        <v>12000000</v>
      </c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3">
        <f t="shared" si="1"/>
        <v>0</v>
      </c>
      <c r="AC19" s="22">
        <f t="shared" si="2"/>
        <v>0</v>
      </c>
      <c r="AD19" s="2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2"/>
      <c r="AS19" s="22"/>
      <c r="AT19" s="22"/>
      <c r="AU19" s="22"/>
      <c r="AV19" s="22"/>
      <c r="AW19" s="22"/>
      <c r="AX19" s="23">
        <f t="shared" si="3"/>
        <v>1</v>
      </c>
      <c r="AY19" s="22">
        <f t="shared" si="15"/>
        <v>12000000</v>
      </c>
      <c r="AZ19" s="22">
        <f t="shared" si="5"/>
        <v>0</v>
      </c>
      <c r="BA19" s="22">
        <f t="shared" si="5"/>
        <v>12000000</v>
      </c>
      <c r="BB19" s="22">
        <f t="shared" si="5"/>
        <v>0</v>
      </c>
      <c r="BC19" s="22">
        <f t="shared" si="5"/>
        <v>0</v>
      </c>
      <c r="BD19" s="22">
        <f t="shared" si="5"/>
        <v>0</v>
      </c>
      <c r="BE19" s="22">
        <f t="shared" si="5"/>
        <v>0</v>
      </c>
      <c r="BF19" s="22">
        <f t="shared" si="5"/>
        <v>0</v>
      </c>
      <c r="BG19" s="22">
        <f t="shared" si="5"/>
        <v>0</v>
      </c>
      <c r="BH19" s="22">
        <f t="shared" si="5"/>
        <v>0</v>
      </c>
      <c r="BI19" s="22">
        <f t="shared" si="5"/>
        <v>0</v>
      </c>
      <c r="BJ19" s="22">
        <f t="shared" si="5"/>
        <v>0</v>
      </c>
      <c r="BK19" s="22">
        <f t="shared" si="5"/>
        <v>0</v>
      </c>
      <c r="BL19" s="22">
        <f t="shared" si="5"/>
        <v>0</v>
      </c>
      <c r="BM19" s="22">
        <f t="shared" si="5"/>
        <v>0</v>
      </c>
      <c r="BN19" s="22">
        <f t="shared" si="5"/>
        <v>0</v>
      </c>
      <c r="BO19" s="22">
        <f t="shared" ref="BO19:BO21" si="16">+W19-AS19</f>
        <v>0</v>
      </c>
      <c r="BP19" s="22">
        <f t="shared" si="6"/>
        <v>0</v>
      </c>
      <c r="BQ19" s="22">
        <f t="shared" si="6"/>
        <v>0</v>
      </c>
      <c r="BR19" s="22">
        <f t="shared" si="6"/>
        <v>0</v>
      </c>
      <c r="BS19" s="22">
        <f t="shared" si="6"/>
        <v>0</v>
      </c>
      <c r="BT19" s="23">
        <f t="shared" si="7"/>
        <v>0</v>
      </c>
      <c r="BU19" s="22">
        <f t="shared" si="8"/>
        <v>0</v>
      </c>
      <c r="BV19" s="22"/>
      <c r="BW19" s="22"/>
      <c r="BX19" s="22"/>
      <c r="BY19" s="22"/>
      <c r="BZ19" s="22"/>
      <c r="CA19" s="22"/>
      <c r="CB19" s="22"/>
      <c r="CC19" s="22"/>
      <c r="CD19" s="22"/>
      <c r="CE19" s="22"/>
      <c r="CF19" s="22"/>
      <c r="CG19" s="22"/>
      <c r="CH19" s="22"/>
      <c r="CI19" s="22"/>
      <c r="CJ19" s="22"/>
      <c r="CK19" s="22"/>
      <c r="CL19" s="22"/>
      <c r="CM19" s="22"/>
      <c r="CN19" s="22"/>
      <c r="CO19" s="22"/>
      <c r="CP19" s="23">
        <f t="shared" si="9"/>
        <v>1</v>
      </c>
      <c r="CQ19" s="22">
        <f t="shared" si="10"/>
        <v>12000000</v>
      </c>
      <c r="CR19" s="22">
        <f t="shared" si="14"/>
        <v>0</v>
      </c>
      <c r="CS19" s="22">
        <f t="shared" si="11"/>
        <v>12000000</v>
      </c>
      <c r="CT19" s="22">
        <f t="shared" si="11"/>
        <v>0</v>
      </c>
      <c r="CU19" s="22">
        <f t="shared" si="11"/>
        <v>0</v>
      </c>
      <c r="CV19" s="22">
        <f t="shared" si="11"/>
        <v>0</v>
      </c>
      <c r="CW19" s="22">
        <f t="shared" si="11"/>
        <v>0</v>
      </c>
      <c r="CX19" s="22">
        <f t="shared" si="11"/>
        <v>0</v>
      </c>
      <c r="CY19" s="22">
        <f t="shared" si="11"/>
        <v>0</v>
      </c>
      <c r="CZ19" s="22">
        <f t="shared" si="11"/>
        <v>0</v>
      </c>
      <c r="DA19" s="22">
        <f t="shared" si="11"/>
        <v>0</v>
      </c>
      <c r="DB19" s="22">
        <f t="shared" si="11"/>
        <v>0</v>
      </c>
      <c r="DC19" s="22">
        <f t="shared" si="11"/>
        <v>0</v>
      </c>
      <c r="DD19" s="22">
        <f t="shared" si="11"/>
        <v>0</v>
      </c>
      <c r="DE19" s="22">
        <f t="shared" si="11"/>
        <v>0</v>
      </c>
      <c r="DF19" s="22">
        <f t="shared" si="11"/>
        <v>0</v>
      </c>
      <c r="DG19" s="22">
        <f t="shared" si="11"/>
        <v>0</v>
      </c>
      <c r="DH19" s="22">
        <f t="shared" ref="DH19:DH21" si="17">X19-CL19</f>
        <v>0</v>
      </c>
      <c r="DI19" s="22">
        <f t="shared" si="12"/>
        <v>0</v>
      </c>
      <c r="DJ19" s="22">
        <f t="shared" si="12"/>
        <v>0</v>
      </c>
      <c r="DK19" s="22">
        <f t="shared" si="12"/>
        <v>0</v>
      </c>
      <c r="DM19" s="26">
        <f>+AC19+AY19</f>
        <v>12000000</v>
      </c>
    </row>
    <row r="20" spans="1:117" ht="42" customHeight="1" x14ac:dyDescent="0.25">
      <c r="A20" s="33"/>
      <c r="B20" s="203"/>
      <c r="C20" s="18" t="s">
        <v>91</v>
      </c>
      <c r="D20" s="19" t="s">
        <v>92</v>
      </c>
      <c r="E20" s="20">
        <v>510</v>
      </c>
      <c r="F20" s="21" t="s">
        <v>93</v>
      </c>
      <c r="G20" s="22">
        <f t="shared" si="0"/>
        <v>73500000</v>
      </c>
      <c r="H20" s="22"/>
      <c r="I20" s="22">
        <v>38000000</v>
      </c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>
        <v>9000000</v>
      </c>
      <c r="V20" s="22"/>
      <c r="W20" s="22"/>
      <c r="X20" s="22"/>
      <c r="Y20" s="22"/>
      <c r="Z20" s="22"/>
      <c r="AA20" s="22">
        <v>26500000</v>
      </c>
      <c r="AB20" s="23">
        <f t="shared" si="1"/>
        <v>0.85034013605442171</v>
      </c>
      <c r="AC20" s="22">
        <f t="shared" si="2"/>
        <v>62500000</v>
      </c>
      <c r="AD20" s="22"/>
      <c r="AE20" s="22">
        <f>+'[1]ENERO 2017'!$K$619</f>
        <v>38000000</v>
      </c>
      <c r="AF20" s="22"/>
      <c r="AG20" s="22"/>
      <c r="AH20" s="22"/>
      <c r="AI20" s="22"/>
      <c r="AJ20" s="22"/>
      <c r="AK20" s="22"/>
      <c r="AL20" s="22"/>
      <c r="AM20" s="22"/>
      <c r="AN20" s="22"/>
      <c r="AO20" s="22"/>
      <c r="AP20" s="22"/>
      <c r="AQ20" s="22"/>
      <c r="AR20" s="22"/>
      <c r="AS20" s="22"/>
      <c r="AT20" s="22"/>
      <c r="AU20" s="22"/>
      <c r="AV20" s="22"/>
      <c r="AW20" s="22">
        <f>+'[1]ENERO 2017'!$T$619</f>
        <v>24500000</v>
      </c>
      <c r="AX20" s="23">
        <f t="shared" si="3"/>
        <v>0.14965986394557829</v>
      </c>
      <c r="AY20" s="22">
        <f t="shared" si="15"/>
        <v>11000000</v>
      </c>
      <c r="AZ20" s="22">
        <f t="shared" ref="AZ20:BN21" si="18">+H20-AD20</f>
        <v>0</v>
      </c>
      <c r="BA20" s="22">
        <f t="shared" si="18"/>
        <v>0</v>
      </c>
      <c r="BB20" s="22">
        <f t="shared" si="18"/>
        <v>0</v>
      </c>
      <c r="BC20" s="22">
        <f t="shared" si="18"/>
        <v>0</v>
      </c>
      <c r="BD20" s="22">
        <f t="shared" si="18"/>
        <v>0</v>
      </c>
      <c r="BE20" s="22">
        <f t="shared" si="18"/>
        <v>0</v>
      </c>
      <c r="BF20" s="22">
        <f t="shared" si="18"/>
        <v>0</v>
      </c>
      <c r="BG20" s="22">
        <f t="shared" si="18"/>
        <v>0</v>
      </c>
      <c r="BH20" s="22">
        <f t="shared" si="18"/>
        <v>0</v>
      </c>
      <c r="BI20" s="22">
        <f t="shared" si="18"/>
        <v>0</v>
      </c>
      <c r="BJ20" s="22">
        <f t="shared" si="18"/>
        <v>0</v>
      </c>
      <c r="BK20" s="22">
        <f t="shared" si="18"/>
        <v>0</v>
      </c>
      <c r="BL20" s="22">
        <f t="shared" si="18"/>
        <v>0</v>
      </c>
      <c r="BM20" s="22">
        <f t="shared" si="18"/>
        <v>9000000</v>
      </c>
      <c r="BN20" s="22">
        <f t="shared" si="18"/>
        <v>0</v>
      </c>
      <c r="BO20" s="22">
        <f t="shared" si="16"/>
        <v>0</v>
      </c>
      <c r="BP20" s="22">
        <f t="shared" si="6"/>
        <v>0</v>
      </c>
      <c r="BQ20" s="22">
        <f t="shared" si="6"/>
        <v>0</v>
      </c>
      <c r="BR20" s="22">
        <f t="shared" si="6"/>
        <v>0</v>
      </c>
      <c r="BS20" s="22">
        <f t="shared" si="6"/>
        <v>2000000</v>
      </c>
      <c r="BT20" s="23">
        <f t="shared" si="7"/>
        <v>0.33058122448979593</v>
      </c>
      <c r="BU20" s="22">
        <f t="shared" si="8"/>
        <v>24297720</v>
      </c>
      <c r="BV20" s="22"/>
      <c r="BW20" s="22">
        <f>+'[2]FEBRERO 2017'!$H$802</f>
        <v>22297720</v>
      </c>
      <c r="BX20" s="22"/>
      <c r="BY20" s="22"/>
      <c r="BZ20" s="22"/>
      <c r="CA20" s="22"/>
      <c r="CB20" s="22"/>
      <c r="CC20" s="22"/>
      <c r="CD20" s="22"/>
      <c r="CE20" s="22"/>
      <c r="CF20" s="22"/>
      <c r="CG20" s="22"/>
      <c r="CH20" s="22"/>
      <c r="CI20" s="22"/>
      <c r="CJ20" s="22"/>
      <c r="CK20" s="22"/>
      <c r="CL20" s="22"/>
      <c r="CM20" s="22"/>
      <c r="CN20" s="22"/>
      <c r="CO20" s="22">
        <f>+'[2]FEBRERO 2017'!$H$806</f>
        <v>2000000</v>
      </c>
      <c r="CP20" s="23">
        <f t="shared" si="9"/>
        <v>0.66941877551020412</v>
      </c>
      <c r="CQ20" s="22">
        <f t="shared" si="10"/>
        <v>49202280</v>
      </c>
      <c r="CR20" s="22">
        <f t="shared" si="14"/>
        <v>0</v>
      </c>
      <c r="CS20" s="22">
        <f t="shared" si="14"/>
        <v>15702280</v>
      </c>
      <c r="CT20" s="22">
        <f t="shared" si="14"/>
        <v>0</v>
      </c>
      <c r="CU20" s="22">
        <f t="shared" si="14"/>
        <v>0</v>
      </c>
      <c r="CV20" s="22">
        <f t="shared" si="14"/>
        <v>0</v>
      </c>
      <c r="CW20" s="22">
        <f t="shared" si="14"/>
        <v>0</v>
      </c>
      <c r="CX20" s="22">
        <f t="shared" si="14"/>
        <v>0</v>
      </c>
      <c r="CY20" s="22">
        <f t="shared" si="14"/>
        <v>0</v>
      </c>
      <c r="CZ20" s="22">
        <f t="shared" si="14"/>
        <v>0</v>
      </c>
      <c r="DA20" s="22">
        <f t="shared" si="14"/>
        <v>0</v>
      </c>
      <c r="DB20" s="22">
        <f t="shared" si="14"/>
        <v>0</v>
      </c>
      <c r="DC20" s="22">
        <f t="shared" si="14"/>
        <v>0</v>
      </c>
      <c r="DD20" s="22">
        <f t="shared" si="14"/>
        <v>0</v>
      </c>
      <c r="DE20" s="22">
        <f t="shared" si="14"/>
        <v>9000000</v>
      </c>
      <c r="DF20" s="22">
        <f t="shared" si="14"/>
        <v>0</v>
      </c>
      <c r="DG20" s="22">
        <f t="shared" si="14"/>
        <v>0</v>
      </c>
      <c r="DH20" s="22">
        <f t="shared" si="17"/>
        <v>0</v>
      </c>
      <c r="DI20" s="22">
        <f t="shared" si="12"/>
        <v>0</v>
      </c>
      <c r="DJ20" s="22">
        <f t="shared" si="12"/>
        <v>0</v>
      </c>
      <c r="DK20" s="22">
        <f t="shared" si="12"/>
        <v>24500000</v>
      </c>
      <c r="DM20" s="26">
        <f>+AC20+AY20</f>
        <v>73500000</v>
      </c>
    </row>
    <row r="21" spans="1:117" ht="34.5" customHeight="1" x14ac:dyDescent="0.25">
      <c r="A21" s="33"/>
      <c r="B21" s="34"/>
      <c r="C21" s="18" t="s">
        <v>94</v>
      </c>
      <c r="D21" s="35" t="s">
        <v>95</v>
      </c>
      <c r="E21" s="20">
        <v>510</v>
      </c>
      <c r="F21" s="21" t="s">
        <v>56</v>
      </c>
      <c r="G21" s="22">
        <f t="shared" si="0"/>
        <v>20000000</v>
      </c>
      <c r="H21" s="36"/>
      <c r="I21" s="36"/>
      <c r="J21" s="36">
        <v>20000000</v>
      </c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  <c r="AA21" s="36"/>
      <c r="AB21" s="23">
        <f t="shared" si="1"/>
        <v>0.1275085</v>
      </c>
      <c r="AC21" s="22">
        <f t="shared" si="2"/>
        <v>2550170</v>
      </c>
      <c r="AD21" s="36"/>
      <c r="AE21" s="36"/>
      <c r="AF21" s="36">
        <f>+'[2]FEBRERO 2017'!$L$811</f>
        <v>2550170</v>
      </c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23">
        <f t="shared" si="3"/>
        <v>0.87249149999999998</v>
      </c>
      <c r="AY21" s="22">
        <f t="shared" si="15"/>
        <v>17449830</v>
      </c>
      <c r="AZ21" s="22">
        <f t="shared" si="18"/>
        <v>0</v>
      </c>
      <c r="BA21" s="22">
        <f t="shared" si="18"/>
        <v>0</v>
      </c>
      <c r="BB21" s="22">
        <f t="shared" si="18"/>
        <v>17449830</v>
      </c>
      <c r="BC21" s="22">
        <f t="shared" si="18"/>
        <v>0</v>
      </c>
      <c r="BD21" s="22">
        <f t="shared" si="18"/>
        <v>0</v>
      </c>
      <c r="BE21" s="22">
        <f t="shared" si="18"/>
        <v>0</v>
      </c>
      <c r="BF21" s="22">
        <f t="shared" si="18"/>
        <v>0</v>
      </c>
      <c r="BG21" s="22">
        <f t="shared" si="18"/>
        <v>0</v>
      </c>
      <c r="BH21" s="22">
        <f t="shared" si="18"/>
        <v>0</v>
      </c>
      <c r="BI21" s="22">
        <f t="shared" si="18"/>
        <v>0</v>
      </c>
      <c r="BJ21" s="22">
        <f t="shared" si="18"/>
        <v>0</v>
      </c>
      <c r="BK21" s="22">
        <f t="shared" si="18"/>
        <v>0</v>
      </c>
      <c r="BL21" s="22">
        <f t="shared" si="18"/>
        <v>0</v>
      </c>
      <c r="BM21" s="22">
        <f t="shared" si="18"/>
        <v>0</v>
      </c>
      <c r="BN21" s="22">
        <f t="shared" si="18"/>
        <v>0</v>
      </c>
      <c r="BO21" s="22">
        <f t="shared" si="16"/>
        <v>0</v>
      </c>
      <c r="BP21" s="22">
        <f t="shared" si="6"/>
        <v>0</v>
      </c>
      <c r="BQ21" s="22">
        <f t="shared" si="6"/>
        <v>0</v>
      </c>
      <c r="BR21" s="22">
        <f t="shared" si="6"/>
        <v>0</v>
      </c>
      <c r="BS21" s="22">
        <f t="shared" si="6"/>
        <v>0</v>
      </c>
      <c r="BT21" s="23">
        <f t="shared" si="7"/>
        <v>0.1275085</v>
      </c>
      <c r="BU21" s="22">
        <f t="shared" si="8"/>
        <v>2550170</v>
      </c>
      <c r="BV21" s="36"/>
      <c r="BW21" s="36"/>
      <c r="BX21" s="36">
        <f>+'[2]FEBRERO 2017'!$H$809</f>
        <v>2550170</v>
      </c>
      <c r="BY21" s="36"/>
      <c r="BZ21" s="36"/>
      <c r="CA21" s="36"/>
      <c r="CB21" s="36"/>
      <c r="CC21" s="36"/>
      <c r="CD21" s="36"/>
      <c r="CE21" s="36"/>
      <c r="CF21" s="36"/>
      <c r="CG21" s="36"/>
      <c r="CH21" s="36"/>
      <c r="CI21" s="36"/>
      <c r="CJ21" s="36"/>
      <c r="CK21" s="36"/>
      <c r="CL21" s="36"/>
      <c r="CM21" s="36"/>
      <c r="CN21" s="36"/>
      <c r="CO21" s="36"/>
      <c r="CP21" s="23">
        <f t="shared" si="9"/>
        <v>0.87249149999999998</v>
      </c>
      <c r="CQ21" s="22">
        <f t="shared" si="10"/>
        <v>17449830</v>
      </c>
      <c r="CR21" s="22">
        <f t="shared" si="14"/>
        <v>0</v>
      </c>
      <c r="CS21" s="22">
        <f t="shared" si="14"/>
        <v>0</v>
      </c>
      <c r="CT21" s="22">
        <f t="shared" si="14"/>
        <v>17449830</v>
      </c>
      <c r="CU21" s="22">
        <f t="shared" si="14"/>
        <v>0</v>
      </c>
      <c r="CV21" s="22">
        <f t="shared" si="14"/>
        <v>0</v>
      </c>
      <c r="CW21" s="22">
        <f t="shared" si="14"/>
        <v>0</v>
      </c>
      <c r="CX21" s="22">
        <f t="shared" si="14"/>
        <v>0</v>
      </c>
      <c r="CY21" s="22">
        <f t="shared" si="14"/>
        <v>0</v>
      </c>
      <c r="CZ21" s="22">
        <f t="shared" si="14"/>
        <v>0</v>
      </c>
      <c r="DA21" s="22">
        <f t="shared" si="14"/>
        <v>0</v>
      </c>
      <c r="DB21" s="22">
        <f t="shared" si="14"/>
        <v>0</v>
      </c>
      <c r="DC21" s="22">
        <f t="shared" si="14"/>
        <v>0</v>
      </c>
      <c r="DD21" s="22">
        <f t="shared" si="14"/>
        <v>0</v>
      </c>
      <c r="DE21" s="22">
        <f t="shared" si="14"/>
        <v>0</v>
      </c>
      <c r="DF21" s="22">
        <f t="shared" si="14"/>
        <v>0</v>
      </c>
      <c r="DG21" s="22">
        <f t="shared" si="14"/>
        <v>0</v>
      </c>
      <c r="DH21" s="22">
        <f t="shared" si="17"/>
        <v>0</v>
      </c>
      <c r="DI21" s="22">
        <f t="shared" si="12"/>
        <v>0</v>
      </c>
      <c r="DJ21" s="22">
        <f t="shared" si="12"/>
        <v>0</v>
      </c>
      <c r="DK21" s="22">
        <f t="shared" si="12"/>
        <v>0</v>
      </c>
      <c r="DM21" s="26"/>
    </row>
    <row r="22" spans="1:117" s="43" customFormat="1" ht="17.25" customHeight="1" thickBot="1" x14ac:dyDescent="0.3">
      <c r="A22" s="37"/>
      <c r="B22" s="195" t="s">
        <v>96</v>
      </c>
      <c r="C22" s="196"/>
      <c r="D22" s="196"/>
      <c r="E22" s="197"/>
      <c r="F22" s="38"/>
      <c r="G22" s="39">
        <f t="shared" ref="G22:M22" si="19">SUM(G4:G21)</f>
        <v>1730258531</v>
      </c>
      <c r="H22" s="39">
        <f t="shared" si="19"/>
        <v>0</v>
      </c>
      <c r="I22" s="39">
        <f t="shared" si="19"/>
        <v>770000000</v>
      </c>
      <c r="J22" s="39">
        <f t="shared" si="19"/>
        <v>250000000</v>
      </c>
      <c r="K22" s="39">
        <f t="shared" si="19"/>
        <v>258269543</v>
      </c>
      <c r="L22" s="39">
        <f t="shared" si="19"/>
        <v>0</v>
      </c>
      <c r="M22" s="39">
        <f t="shared" si="19"/>
        <v>0</v>
      </c>
      <c r="N22" s="39"/>
      <c r="O22" s="39">
        <f t="shared" ref="O22:AA22" si="20">SUM(O4:O21)</f>
        <v>0</v>
      </c>
      <c r="P22" s="39">
        <f t="shared" si="20"/>
        <v>0</v>
      </c>
      <c r="Q22" s="39">
        <f t="shared" si="20"/>
        <v>0</v>
      </c>
      <c r="R22" s="39">
        <f t="shared" si="20"/>
        <v>0</v>
      </c>
      <c r="S22" s="39">
        <f t="shared" si="20"/>
        <v>0</v>
      </c>
      <c r="T22" s="39">
        <f t="shared" si="20"/>
        <v>0</v>
      </c>
      <c r="U22" s="39">
        <f t="shared" si="20"/>
        <v>278034610</v>
      </c>
      <c r="V22" s="39">
        <f t="shared" si="20"/>
        <v>0</v>
      </c>
      <c r="W22" s="39">
        <f t="shared" si="20"/>
        <v>0</v>
      </c>
      <c r="X22" s="39">
        <f t="shared" si="20"/>
        <v>0</v>
      </c>
      <c r="Y22" s="39">
        <f t="shared" si="20"/>
        <v>0</v>
      </c>
      <c r="Z22" s="39">
        <f t="shared" si="20"/>
        <v>0</v>
      </c>
      <c r="AA22" s="39">
        <f t="shared" si="20"/>
        <v>173954378</v>
      </c>
      <c r="AB22" s="40">
        <f t="shared" si="1"/>
        <v>0.39881244082130751</v>
      </c>
      <c r="AC22" s="41">
        <f t="shared" ref="AC22:AW22" si="21">SUM(AC4:AC21)</f>
        <v>690048628</v>
      </c>
      <c r="AD22" s="41">
        <f t="shared" si="21"/>
        <v>0</v>
      </c>
      <c r="AE22" s="41">
        <f t="shared" si="21"/>
        <v>471834000</v>
      </c>
      <c r="AF22" s="41">
        <f t="shared" si="21"/>
        <v>132550170</v>
      </c>
      <c r="AG22" s="41">
        <f t="shared" si="21"/>
        <v>4371080</v>
      </c>
      <c r="AH22" s="41">
        <f t="shared" si="21"/>
        <v>0</v>
      </c>
      <c r="AI22" s="41">
        <f t="shared" si="21"/>
        <v>0</v>
      </c>
      <c r="AJ22" s="41">
        <f t="shared" si="21"/>
        <v>0</v>
      </c>
      <c r="AK22" s="41">
        <f t="shared" si="21"/>
        <v>0</v>
      </c>
      <c r="AL22" s="41">
        <f t="shared" si="21"/>
        <v>0</v>
      </c>
      <c r="AM22" s="41">
        <f t="shared" si="21"/>
        <v>0</v>
      </c>
      <c r="AN22" s="41">
        <f t="shared" si="21"/>
        <v>0</v>
      </c>
      <c r="AO22" s="41">
        <f t="shared" si="21"/>
        <v>0</v>
      </c>
      <c r="AP22" s="41">
        <f t="shared" si="21"/>
        <v>0</v>
      </c>
      <c r="AQ22" s="41">
        <f t="shared" si="21"/>
        <v>0</v>
      </c>
      <c r="AR22" s="41">
        <f t="shared" si="21"/>
        <v>0</v>
      </c>
      <c r="AS22" s="41">
        <f t="shared" si="21"/>
        <v>0</v>
      </c>
      <c r="AT22" s="41">
        <f t="shared" si="21"/>
        <v>0</v>
      </c>
      <c r="AU22" s="41">
        <f t="shared" si="21"/>
        <v>0</v>
      </c>
      <c r="AV22" s="41">
        <f t="shared" si="21"/>
        <v>0</v>
      </c>
      <c r="AW22" s="41">
        <f t="shared" si="21"/>
        <v>81293378</v>
      </c>
      <c r="AX22" s="42">
        <f t="shared" si="3"/>
        <v>0.60118755917869249</v>
      </c>
      <c r="AY22" s="41">
        <f t="shared" ref="AY22:BS22" si="22">SUM(AY4:AY21)</f>
        <v>1040209903</v>
      </c>
      <c r="AZ22" s="41">
        <f t="shared" si="22"/>
        <v>0</v>
      </c>
      <c r="BA22" s="41">
        <f t="shared" si="22"/>
        <v>298166000</v>
      </c>
      <c r="BB22" s="41">
        <f t="shared" si="22"/>
        <v>117449830</v>
      </c>
      <c r="BC22" s="41">
        <f>SUM(BC4:BC21)</f>
        <v>253898463</v>
      </c>
      <c r="BD22" s="41">
        <f t="shared" si="22"/>
        <v>0</v>
      </c>
      <c r="BE22" s="41">
        <f t="shared" si="22"/>
        <v>0</v>
      </c>
      <c r="BF22" s="41">
        <f t="shared" si="22"/>
        <v>0</v>
      </c>
      <c r="BG22" s="41">
        <f t="shared" si="22"/>
        <v>0</v>
      </c>
      <c r="BH22" s="41">
        <f t="shared" si="22"/>
        <v>0</v>
      </c>
      <c r="BI22" s="41">
        <f t="shared" si="22"/>
        <v>0</v>
      </c>
      <c r="BJ22" s="41">
        <f t="shared" si="22"/>
        <v>0</v>
      </c>
      <c r="BK22" s="41">
        <f t="shared" si="22"/>
        <v>0</v>
      </c>
      <c r="BL22" s="41">
        <f t="shared" si="22"/>
        <v>0</v>
      </c>
      <c r="BM22" s="41">
        <f t="shared" si="22"/>
        <v>278034610</v>
      </c>
      <c r="BN22" s="41">
        <f t="shared" si="22"/>
        <v>0</v>
      </c>
      <c r="BO22" s="41">
        <f t="shared" si="22"/>
        <v>0</v>
      </c>
      <c r="BP22" s="41">
        <f t="shared" si="22"/>
        <v>0</v>
      </c>
      <c r="BQ22" s="41">
        <f t="shared" si="22"/>
        <v>0</v>
      </c>
      <c r="BR22" s="41">
        <f t="shared" si="22"/>
        <v>0</v>
      </c>
      <c r="BS22" s="41">
        <f t="shared" si="22"/>
        <v>92661000</v>
      </c>
      <c r="BT22" s="42">
        <f t="shared" si="7"/>
        <v>0.16412116681538846</v>
      </c>
      <c r="BU22" s="41">
        <f t="shared" ref="BU22:CO22" si="23">SUM(BU4:BU21)</f>
        <v>283972049</v>
      </c>
      <c r="BV22" s="41">
        <f t="shared" si="23"/>
        <v>0</v>
      </c>
      <c r="BW22" s="41">
        <f t="shared" si="23"/>
        <v>210237593</v>
      </c>
      <c r="BX22" s="41">
        <f t="shared" si="23"/>
        <v>45569998</v>
      </c>
      <c r="BY22" s="41">
        <f t="shared" si="23"/>
        <v>4371080</v>
      </c>
      <c r="BZ22" s="41">
        <f t="shared" si="23"/>
        <v>0</v>
      </c>
      <c r="CA22" s="41">
        <f t="shared" si="23"/>
        <v>0</v>
      </c>
      <c r="CB22" s="41">
        <f t="shared" si="23"/>
        <v>0</v>
      </c>
      <c r="CC22" s="41">
        <f t="shared" si="23"/>
        <v>0</v>
      </c>
      <c r="CD22" s="41">
        <f t="shared" si="23"/>
        <v>0</v>
      </c>
      <c r="CE22" s="41">
        <f t="shared" si="23"/>
        <v>0</v>
      </c>
      <c r="CF22" s="41">
        <f t="shared" si="23"/>
        <v>0</v>
      </c>
      <c r="CG22" s="41">
        <f t="shared" si="23"/>
        <v>0</v>
      </c>
      <c r="CH22" s="41">
        <f t="shared" si="23"/>
        <v>0</v>
      </c>
      <c r="CI22" s="41">
        <f t="shared" si="23"/>
        <v>0</v>
      </c>
      <c r="CJ22" s="41">
        <f t="shared" si="23"/>
        <v>0</v>
      </c>
      <c r="CK22" s="41">
        <f t="shared" si="23"/>
        <v>0</v>
      </c>
      <c r="CL22" s="41">
        <f t="shared" si="23"/>
        <v>0</v>
      </c>
      <c r="CM22" s="41">
        <f t="shared" si="23"/>
        <v>0</v>
      </c>
      <c r="CN22" s="41">
        <f t="shared" si="23"/>
        <v>0</v>
      </c>
      <c r="CO22" s="41">
        <f t="shared" si="23"/>
        <v>23793378</v>
      </c>
      <c r="CP22" s="42">
        <f t="shared" si="9"/>
        <v>0.83587883318461154</v>
      </c>
      <c r="CQ22" s="41">
        <f t="shared" ref="CQ22:DK22" si="24">SUM(CQ4:CQ21)</f>
        <v>1446286482</v>
      </c>
      <c r="CR22" s="41">
        <f t="shared" si="24"/>
        <v>0</v>
      </c>
      <c r="CS22" s="41">
        <f t="shared" si="24"/>
        <v>559762407</v>
      </c>
      <c r="CT22" s="41">
        <f t="shared" si="24"/>
        <v>204430002</v>
      </c>
      <c r="CU22" s="41">
        <f t="shared" si="24"/>
        <v>253898463</v>
      </c>
      <c r="CV22" s="41">
        <f t="shared" si="24"/>
        <v>0</v>
      </c>
      <c r="CW22" s="41">
        <f t="shared" si="24"/>
        <v>0</v>
      </c>
      <c r="CX22" s="41">
        <f t="shared" si="24"/>
        <v>0</v>
      </c>
      <c r="CY22" s="41">
        <f t="shared" si="24"/>
        <v>0</v>
      </c>
      <c r="CZ22" s="41">
        <f t="shared" si="24"/>
        <v>0</v>
      </c>
      <c r="DA22" s="41">
        <f t="shared" si="24"/>
        <v>0</v>
      </c>
      <c r="DB22" s="41">
        <f t="shared" si="24"/>
        <v>0</v>
      </c>
      <c r="DC22" s="41">
        <f t="shared" si="24"/>
        <v>0</v>
      </c>
      <c r="DD22" s="41">
        <f t="shared" si="24"/>
        <v>0</v>
      </c>
      <c r="DE22" s="41">
        <f t="shared" si="24"/>
        <v>278034610</v>
      </c>
      <c r="DF22" s="41">
        <f t="shared" si="24"/>
        <v>0</v>
      </c>
      <c r="DG22" s="41">
        <f t="shared" si="24"/>
        <v>0</v>
      </c>
      <c r="DH22" s="41">
        <f t="shared" si="24"/>
        <v>0</v>
      </c>
      <c r="DI22" s="41">
        <f t="shared" si="24"/>
        <v>0</v>
      </c>
      <c r="DJ22" s="41">
        <f t="shared" si="24"/>
        <v>0</v>
      </c>
      <c r="DK22" s="41">
        <f t="shared" si="24"/>
        <v>150161000</v>
      </c>
      <c r="DM22" s="26">
        <f t="shared" ref="DM22:DM85" si="25">+AC22+AY22</f>
        <v>1730258531</v>
      </c>
    </row>
    <row r="23" spans="1:117" ht="33" customHeight="1" thickTop="1" x14ac:dyDescent="0.25">
      <c r="A23" s="17" t="s">
        <v>97</v>
      </c>
      <c r="B23" s="188" t="s">
        <v>98</v>
      </c>
      <c r="C23" s="18" t="s">
        <v>99</v>
      </c>
      <c r="D23" s="19" t="s">
        <v>100</v>
      </c>
      <c r="E23" s="20">
        <v>410</v>
      </c>
      <c r="F23" s="44" t="s">
        <v>101</v>
      </c>
      <c r="G23" s="22">
        <f t="shared" ref="G23:G51" si="26">SUM(H23:AA23)</f>
        <v>150000000</v>
      </c>
      <c r="H23" s="45"/>
      <c r="I23" s="22"/>
      <c r="J23" s="22">
        <v>150000000</v>
      </c>
      <c r="K23" s="22"/>
      <c r="L23" s="22"/>
      <c r="M23" s="45"/>
      <c r="N23" s="45"/>
      <c r="O23" s="46"/>
      <c r="P23" s="46"/>
      <c r="Q23" s="46"/>
      <c r="R23" s="47"/>
      <c r="S23" s="46"/>
      <c r="T23" s="46"/>
      <c r="U23" s="46"/>
      <c r="V23" s="46"/>
      <c r="W23" s="46"/>
      <c r="X23" s="46"/>
      <c r="Y23" s="46"/>
      <c r="Z23" s="46"/>
      <c r="AA23" s="46"/>
      <c r="AB23" s="48">
        <f t="shared" si="1"/>
        <v>0</v>
      </c>
      <c r="AC23" s="22">
        <f t="shared" ref="AC23:AC51" si="27">SUM(AD23:AW23)</f>
        <v>0</v>
      </c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22"/>
      <c r="AO23" s="22"/>
      <c r="AP23" s="22"/>
      <c r="AQ23" s="22"/>
      <c r="AR23" s="22"/>
      <c r="AS23" s="22"/>
      <c r="AT23" s="22"/>
      <c r="AU23" s="22"/>
      <c r="AV23" s="22"/>
      <c r="AW23" s="22"/>
      <c r="AX23" s="23">
        <f t="shared" si="3"/>
        <v>1</v>
      </c>
      <c r="AY23" s="22">
        <f t="shared" ref="AY23:AY51" si="28">SUM(AZ23:BS23)</f>
        <v>150000000</v>
      </c>
      <c r="AZ23" s="22">
        <f t="shared" ref="AZ23:BO38" si="29">+H23-AD23</f>
        <v>0</v>
      </c>
      <c r="BA23" s="22">
        <f t="shared" si="29"/>
        <v>0</v>
      </c>
      <c r="BB23" s="22">
        <f t="shared" si="29"/>
        <v>150000000</v>
      </c>
      <c r="BC23" s="22">
        <f t="shared" si="29"/>
        <v>0</v>
      </c>
      <c r="BD23" s="22">
        <f t="shared" si="29"/>
        <v>0</v>
      </c>
      <c r="BE23" s="22">
        <f t="shared" si="29"/>
        <v>0</v>
      </c>
      <c r="BF23" s="22">
        <f t="shared" si="29"/>
        <v>0</v>
      </c>
      <c r="BG23" s="22">
        <f t="shared" si="29"/>
        <v>0</v>
      </c>
      <c r="BH23" s="22">
        <f t="shared" si="29"/>
        <v>0</v>
      </c>
      <c r="BI23" s="22">
        <f t="shared" si="29"/>
        <v>0</v>
      </c>
      <c r="BJ23" s="22">
        <f t="shared" si="29"/>
        <v>0</v>
      </c>
      <c r="BK23" s="22">
        <f t="shared" si="29"/>
        <v>0</v>
      </c>
      <c r="BL23" s="22">
        <f t="shared" si="29"/>
        <v>0</v>
      </c>
      <c r="BM23" s="22">
        <f t="shared" si="29"/>
        <v>0</v>
      </c>
      <c r="BN23" s="22">
        <f t="shared" si="29"/>
        <v>0</v>
      </c>
      <c r="BO23" s="22">
        <f t="shared" si="29"/>
        <v>0</v>
      </c>
      <c r="BP23" s="22">
        <f t="shared" ref="BP23:BS51" si="30">+X23-AT23</f>
        <v>0</v>
      </c>
      <c r="BQ23" s="22">
        <f t="shared" si="30"/>
        <v>0</v>
      </c>
      <c r="BR23" s="22">
        <f t="shared" si="30"/>
        <v>0</v>
      </c>
      <c r="BS23" s="22">
        <f t="shared" si="30"/>
        <v>0</v>
      </c>
      <c r="BT23" s="23">
        <f t="shared" si="7"/>
        <v>0</v>
      </c>
      <c r="BU23" s="22">
        <f t="shared" ref="BU23:BU51" si="31">SUM(BV23:CO23)</f>
        <v>0</v>
      </c>
      <c r="BV23" s="22"/>
      <c r="BW23" s="22"/>
      <c r="BX23" s="22"/>
      <c r="BY23" s="22"/>
      <c r="BZ23" s="22"/>
      <c r="CA23" s="22"/>
      <c r="CB23" s="22"/>
      <c r="CC23" s="22"/>
      <c r="CD23" s="22"/>
      <c r="CE23" s="22"/>
      <c r="CF23" s="22"/>
      <c r="CG23" s="22"/>
      <c r="CH23" s="22"/>
      <c r="CI23" s="22"/>
      <c r="CJ23" s="22"/>
      <c r="CK23" s="22"/>
      <c r="CL23" s="22"/>
      <c r="CM23" s="22"/>
      <c r="CN23" s="22"/>
      <c r="CO23" s="22"/>
      <c r="CP23" s="23">
        <f t="shared" si="9"/>
        <v>1</v>
      </c>
      <c r="CQ23" s="22">
        <f t="shared" ref="CQ23:CQ51" si="32">SUM(CR23:DK23)</f>
        <v>150000000</v>
      </c>
      <c r="CR23" s="22">
        <f>H23-BV23</f>
        <v>0</v>
      </c>
      <c r="CS23" s="22">
        <f t="shared" ref="CS23:DH38" si="33">I23-BW23</f>
        <v>0</v>
      </c>
      <c r="CT23" s="22">
        <f t="shared" si="33"/>
        <v>150000000</v>
      </c>
      <c r="CU23" s="22">
        <f t="shared" si="33"/>
        <v>0</v>
      </c>
      <c r="CV23" s="22">
        <f t="shared" si="33"/>
        <v>0</v>
      </c>
      <c r="CW23" s="22">
        <f t="shared" si="33"/>
        <v>0</v>
      </c>
      <c r="CX23" s="22">
        <f t="shared" si="33"/>
        <v>0</v>
      </c>
      <c r="CY23" s="22">
        <f t="shared" si="33"/>
        <v>0</v>
      </c>
      <c r="CZ23" s="22">
        <f t="shared" si="33"/>
        <v>0</v>
      </c>
      <c r="DA23" s="22">
        <f t="shared" si="33"/>
        <v>0</v>
      </c>
      <c r="DB23" s="22">
        <f t="shared" si="33"/>
        <v>0</v>
      </c>
      <c r="DC23" s="22">
        <f t="shared" si="33"/>
        <v>0</v>
      </c>
      <c r="DD23" s="22">
        <f t="shared" si="33"/>
        <v>0</v>
      </c>
      <c r="DE23" s="22">
        <f t="shared" si="33"/>
        <v>0</v>
      </c>
      <c r="DF23" s="22">
        <f t="shared" si="33"/>
        <v>0</v>
      </c>
      <c r="DG23" s="22">
        <f t="shared" si="33"/>
        <v>0</v>
      </c>
      <c r="DH23" s="22">
        <f t="shared" si="33"/>
        <v>0</v>
      </c>
      <c r="DI23" s="22">
        <f t="shared" ref="DI23:DK51" si="34">Y23-CM23</f>
        <v>0</v>
      </c>
      <c r="DJ23" s="22">
        <f t="shared" si="34"/>
        <v>0</v>
      </c>
      <c r="DK23" s="22">
        <f t="shared" si="34"/>
        <v>0</v>
      </c>
      <c r="DM23" s="26">
        <f t="shared" si="25"/>
        <v>150000000</v>
      </c>
    </row>
    <row r="24" spans="1:117" ht="45.75" customHeight="1" x14ac:dyDescent="0.25">
      <c r="A24" s="27"/>
      <c r="B24" s="173"/>
      <c r="C24" s="18" t="s">
        <v>102</v>
      </c>
      <c r="D24" s="19" t="s">
        <v>103</v>
      </c>
      <c r="E24" s="20">
        <v>410</v>
      </c>
      <c r="F24" s="21" t="s">
        <v>101</v>
      </c>
      <c r="G24" s="22">
        <f t="shared" si="26"/>
        <v>350000000</v>
      </c>
      <c r="H24" s="22"/>
      <c r="I24" s="22"/>
      <c r="J24" s="22">
        <v>350000000</v>
      </c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3">
        <f t="shared" si="1"/>
        <v>0</v>
      </c>
      <c r="AC24" s="22">
        <f t="shared" si="27"/>
        <v>0</v>
      </c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22"/>
      <c r="AO24" s="22"/>
      <c r="AP24" s="22"/>
      <c r="AQ24" s="22"/>
      <c r="AR24" s="22"/>
      <c r="AS24" s="22"/>
      <c r="AT24" s="22"/>
      <c r="AU24" s="22"/>
      <c r="AV24" s="22"/>
      <c r="AW24" s="22"/>
      <c r="AX24" s="23">
        <f t="shared" si="3"/>
        <v>1</v>
      </c>
      <c r="AY24" s="22">
        <f t="shared" si="28"/>
        <v>350000000</v>
      </c>
      <c r="AZ24" s="22">
        <f t="shared" si="29"/>
        <v>0</v>
      </c>
      <c r="BA24" s="22">
        <f t="shared" si="29"/>
        <v>0</v>
      </c>
      <c r="BB24" s="22">
        <f t="shared" si="29"/>
        <v>350000000</v>
      </c>
      <c r="BC24" s="22">
        <f t="shared" si="29"/>
        <v>0</v>
      </c>
      <c r="BD24" s="22">
        <f t="shared" si="29"/>
        <v>0</v>
      </c>
      <c r="BE24" s="22">
        <f t="shared" si="29"/>
        <v>0</v>
      </c>
      <c r="BF24" s="22">
        <f t="shared" si="29"/>
        <v>0</v>
      </c>
      <c r="BG24" s="22">
        <f t="shared" si="29"/>
        <v>0</v>
      </c>
      <c r="BH24" s="22">
        <f t="shared" si="29"/>
        <v>0</v>
      </c>
      <c r="BI24" s="22">
        <f t="shared" si="29"/>
        <v>0</v>
      </c>
      <c r="BJ24" s="22">
        <f t="shared" si="29"/>
        <v>0</v>
      </c>
      <c r="BK24" s="22">
        <f t="shared" si="29"/>
        <v>0</v>
      </c>
      <c r="BL24" s="22">
        <f t="shared" si="29"/>
        <v>0</v>
      </c>
      <c r="BM24" s="22">
        <f t="shared" si="29"/>
        <v>0</v>
      </c>
      <c r="BN24" s="22">
        <f t="shared" si="29"/>
        <v>0</v>
      </c>
      <c r="BO24" s="22">
        <f t="shared" si="29"/>
        <v>0</v>
      </c>
      <c r="BP24" s="22">
        <f t="shared" si="30"/>
        <v>0</v>
      </c>
      <c r="BQ24" s="22">
        <f t="shared" si="30"/>
        <v>0</v>
      </c>
      <c r="BR24" s="22">
        <f t="shared" si="30"/>
        <v>0</v>
      </c>
      <c r="BS24" s="22">
        <f t="shared" si="30"/>
        <v>0</v>
      </c>
      <c r="BT24" s="23">
        <f t="shared" si="7"/>
        <v>0</v>
      </c>
      <c r="BU24" s="22">
        <f t="shared" si="31"/>
        <v>0</v>
      </c>
      <c r="BV24" s="22"/>
      <c r="BW24" s="22"/>
      <c r="BX24" s="22"/>
      <c r="BY24" s="22"/>
      <c r="BZ24" s="22"/>
      <c r="CA24" s="22"/>
      <c r="CB24" s="22"/>
      <c r="CC24" s="22"/>
      <c r="CD24" s="22"/>
      <c r="CE24" s="22"/>
      <c r="CF24" s="22"/>
      <c r="CG24" s="22"/>
      <c r="CH24" s="22"/>
      <c r="CI24" s="22"/>
      <c r="CJ24" s="22"/>
      <c r="CK24" s="22"/>
      <c r="CL24" s="22"/>
      <c r="CM24" s="22"/>
      <c r="CN24" s="22"/>
      <c r="CO24" s="22"/>
      <c r="CP24" s="23">
        <f t="shared" si="9"/>
        <v>1</v>
      </c>
      <c r="CQ24" s="22">
        <f t="shared" si="32"/>
        <v>350000000</v>
      </c>
      <c r="CR24" s="22">
        <f t="shared" ref="CR24:DG51" si="35">H24-BV24</f>
        <v>0</v>
      </c>
      <c r="CS24" s="22">
        <f t="shared" si="33"/>
        <v>0</v>
      </c>
      <c r="CT24" s="22">
        <f t="shared" si="33"/>
        <v>350000000</v>
      </c>
      <c r="CU24" s="22">
        <f t="shared" si="33"/>
        <v>0</v>
      </c>
      <c r="CV24" s="22">
        <f t="shared" si="33"/>
        <v>0</v>
      </c>
      <c r="CW24" s="22">
        <f t="shared" si="33"/>
        <v>0</v>
      </c>
      <c r="CX24" s="22">
        <f t="shared" si="33"/>
        <v>0</v>
      </c>
      <c r="CY24" s="22">
        <f t="shared" si="33"/>
        <v>0</v>
      </c>
      <c r="CZ24" s="22">
        <f t="shared" si="33"/>
        <v>0</v>
      </c>
      <c r="DA24" s="22">
        <f t="shared" si="33"/>
        <v>0</v>
      </c>
      <c r="DB24" s="22">
        <f t="shared" si="33"/>
        <v>0</v>
      </c>
      <c r="DC24" s="22">
        <f t="shared" si="33"/>
        <v>0</v>
      </c>
      <c r="DD24" s="22">
        <f t="shared" si="33"/>
        <v>0</v>
      </c>
      <c r="DE24" s="22">
        <f t="shared" si="33"/>
        <v>0</v>
      </c>
      <c r="DF24" s="22">
        <f t="shared" si="33"/>
        <v>0</v>
      </c>
      <c r="DG24" s="22">
        <f t="shared" si="33"/>
        <v>0</v>
      </c>
      <c r="DH24" s="22">
        <f t="shared" si="33"/>
        <v>0</v>
      </c>
      <c r="DI24" s="22">
        <f t="shared" si="34"/>
        <v>0</v>
      </c>
      <c r="DJ24" s="22">
        <f t="shared" si="34"/>
        <v>0</v>
      </c>
      <c r="DK24" s="22">
        <f t="shared" si="34"/>
        <v>0</v>
      </c>
      <c r="DM24" s="26">
        <f t="shared" si="25"/>
        <v>350000000</v>
      </c>
    </row>
    <row r="25" spans="1:117" ht="33.75" customHeight="1" x14ac:dyDescent="0.25">
      <c r="A25" s="27"/>
      <c r="B25" s="174"/>
      <c r="C25" s="49" t="s">
        <v>104</v>
      </c>
      <c r="D25" s="50" t="s">
        <v>105</v>
      </c>
      <c r="E25" s="51">
        <v>410</v>
      </c>
      <c r="F25" s="52" t="s">
        <v>106</v>
      </c>
      <c r="G25" s="22">
        <f t="shared" si="26"/>
        <v>1418000000</v>
      </c>
      <c r="H25" s="22"/>
      <c r="I25" s="22"/>
      <c r="J25" s="22">
        <v>1400000000</v>
      </c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>
        <v>18000000</v>
      </c>
      <c r="AB25" s="23">
        <f t="shared" si="1"/>
        <v>0.14104372355430184</v>
      </c>
      <c r="AC25" s="22">
        <f t="shared" si="27"/>
        <v>200000000</v>
      </c>
      <c r="AD25" s="22"/>
      <c r="AE25" s="22"/>
      <c r="AF25" s="22">
        <f>+'[2]FEBRERO 2017'!$L$383</f>
        <v>200000000</v>
      </c>
      <c r="AG25" s="22"/>
      <c r="AH25" s="22"/>
      <c r="AI25" s="22"/>
      <c r="AJ25" s="22"/>
      <c r="AK25" s="22"/>
      <c r="AL25" s="22"/>
      <c r="AM25" s="22"/>
      <c r="AN25" s="22"/>
      <c r="AO25" s="22"/>
      <c r="AP25" s="22"/>
      <c r="AQ25" s="22"/>
      <c r="AR25" s="22"/>
      <c r="AS25" s="22"/>
      <c r="AT25" s="22"/>
      <c r="AU25" s="22"/>
      <c r="AV25" s="22"/>
      <c r="AW25" s="22"/>
      <c r="AX25" s="23">
        <f t="shared" si="3"/>
        <v>0.85895627644569816</v>
      </c>
      <c r="AY25" s="22">
        <f t="shared" si="28"/>
        <v>1218000000</v>
      </c>
      <c r="AZ25" s="22">
        <f t="shared" si="29"/>
        <v>0</v>
      </c>
      <c r="BA25" s="22">
        <f t="shared" si="29"/>
        <v>0</v>
      </c>
      <c r="BB25" s="22">
        <f t="shared" si="29"/>
        <v>1200000000</v>
      </c>
      <c r="BC25" s="22">
        <f t="shared" si="29"/>
        <v>0</v>
      </c>
      <c r="BD25" s="22">
        <f t="shared" si="29"/>
        <v>0</v>
      </c>
      <c r="BE25" s="22">
        <f t="shared" si="29"/>
        <v>0</v>
      </c>
      <c r="BF25" s="22">
        <f t="shared" si="29"/>
        <v>0</v>
      </c>
      <c r="BG25" s="22">
        <f t="shared" si="29"/>
        <v>0</v>
      </c>
      <c r="BH25" s="22">
        <f t="shared" si="29"/>
        <v>0</v>
      </c>
      <c r="BI25" s="22">
        <f t="shared" si="29"/>
        <v>0</v>
      </c>
      <c r="BJ25" s="22">
        <f t="shared" si="29"/>
        <v>0</v>
      </c>
      <c r="BK25" s="22">
        <f t="shared" si="29"/>
        <v>0</v>
      </c>
      <c r="BL25" s="22">
        <f t="shared" si="29"/>
        <v>0</v>
      </c>
      <c r="BM25" s="22">
        <f t="shared" si="29"/>
        <v>0</v>
      </c>
      <c r="BN25" s="22">
        <f t="shared" si="29"/>
        <v>0</v>
      </c>
      <c r="BO25" s="22">
        <f t="shared" si="29"/>
        <v>0</v>
      </c>
      <c r="BP25" s="22">
        <f t="shared" si="30"/>
        <v>0</v>
      </c>
      <c r="BQ25" s="22">
        <f t="shared" si="30"/>
        <v>0</v>
      </c>
      <c r="BR25" s="22">
        <f t="shared" si="30"/>
        <v>0</v>
      </c>
      <c r="BS25" s="22">
        <f t="shared" si="30"/>
        <v>18000000</v>
      </c>
      <c r="BT25" s="23">
        <f t="shared" si="7"/>
        <v>6.2062276445698165E-2</v>
      </c>
      <c r="BU25" s="22">
        <f t="shared" si="31"/>
        <v>88004308</v>
      </c>
      <c r="BV25" s="22"/>
      <c r="BW25" s="22"/>
      <c r="BX25" s="22">
        <f>+'[2]FEBRERO 2017'!$H$381</f>
        <v>88004308</v>
      </c>
      <c r="BY25" s="22"/>
      <c r="BZ25" s="22"/>
      <c r="CA25" s="22"/>
      <c r="CB25" s="22"/>
      <c r="CC25" s="22"/>
      <c r="CD25" s="22"/>
      <c r="CE25" s="22"/>
      <c r="CF25" s="22"/>
      <c r="CG25" s="22"/>
      <c r="CH25" s="22"/>
      <c r="CI25" s="22"/>
      <c r="CJ25" s="22"/>
      <c r="CK25" s="22"/>
      <c r="CL25" s="22"/>
      <c r="CM25" s="22"/>
      <c r="CN25" s="22"/>
      <c r="CO25" s="22"/>
      <c r="CP25" s="23">
        <f t="shared" si="9"/>
        <v>0.93793772355430183</v>
      </c>
      <c r="CQ25" s="22">
        <f t="shared" si="32"/>
        <v>1329995692</v>
      </c>
      <c r="CR25" s="22">
        <f t="shared" si="35"/>
        <v>0</v>
      </c>
      <c r="CS25" s="22">
        <f t="shared" si="33"/>
        <v>0</v>
      </c>
      <c r="CT25" s="22">
        <f t="shared" si="33"/>
        <v>1311995692</v>
      </c>
      <c r="CU25" s="22">
        <f t="shared" si="33"/>
        <v>0</v>
      </c>
      <c r="CV25" s="22">
        <f t="shared" si="33"/>
        <v>0</v>
      </c>
      <c r="CW25" s="22">
        <f t="shared" si="33"/>
        <v>0</v>
      </c>
      <c r="CX25" s="22">
        <f t="shared" si="33"/>
        <v>0</v>
      </c>
      <c r="CY25" s="22">
        <f t="shared" si="33"/>
        <v>0</v>
      </c>
      <c r="CZ25" s="22">
        <f t="shared" si="33"/>
        <v>0</v>
      </c>
      <c r="DA25" s="22">
        <f t="shared" si="33"/>
        <v>0</v>
      </c>
      <c r="DB25" s="22">
        <f t="shared" si="33"/>
        <v>0</v>
      </c>
      <c r="DC25" s="22">
        <f t="shared" si="33"/>
        <v>0</v>
      </c>
      <c r="DD25" s="22">
        <f t="shared" si="33"/>
        <v>0</v>
      </c>
      <c r="DE25" s="22">
        <f t="shared" si="33"/>
        <v>0</v>
      </c>
      <c r="DF25" s="22">
        <f t="shared" si="33"/>
        <v>0</v>
      </c>
      <c r="DG25" s="22">
        <f t="shared" si="33"/>
        <v>0</v>
      </c>
      <c r="DH25" s="22">
        <f t="shared" si="33"/>
        <v>0</v>
      </c>
      <c r="DI25" s="22">
        <f t="shared" si="34"/>
        <v>0</v>
      </c>
      <c r="DJ25" s="22">
        <f t="shared" si="34"/>
        <v>0</v>
      </c>
      <c r="DK25" s="22">
        <f t="shared" si="34"/>
        <v>18000000</v>
      </c>
      <c r="DM25" s="26">
        <f t="shared" si="25"/>
        <v>1418000000</v>
      </c>
    </row>
    <row r="26" spans="1:117" ht="30.75" customHeight="1" x14ac:dyDescent="0.25">
      <c r="A26" s="27"/>
      <c r="B26" s="53"/>
      <c r="C26" s="18" t="s">
        <v>107</v>
      </c>
      <c r="D26" s="19" t="s">
        <v>108</v>
      </c>
      <c r="E26" s="20">
        <v>410</v>
      </c>
      <c r="F26" s="21" t="s">
        <v>101</v>
      </c>
      <c r="G26" s="22">
        <f t="shared" si="26"/>
        <v>15000000</v>
      </c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>
        <v>15000000</v>
      </c>
      <c r="W26" s="22"/>
      <c r="X26" s="22"/>
      <c r="Y26" s="22"/>
      <c r="Z26" s="22"/>
      <c r="AA26" s="22"/>
      <c r="AB26" s="23">
        <f t="shared" si="1"/>
        <v>0</v>
      </c>
      <c r="AC26" s="22">
        <f t="shared" si="27"/>
        <v>0</v>
      </c>
      <c r="AD26" s="22"/>
      <c r="AE26" s="22"/>
      <c r="AF26" s="22"/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2"/>
      <c r="AS26" s="22"/>
      <c r="AT26" s="22"/>
      <c r="AU26" s="22"/>
      <c r="AV26" s="22"/>
      <c r="AW26" s="22"/>
      <c r="AX26" s="23">
        <f t="shared" si="3"/>
        <v>1</v>
      </c>
      <c r="AY26" s="22">
        <f t="shared" si="28"/>
        <v>15000000</v>
      </c>
      <c r="AZ26" s="22">
        <f t="shared" si="29"/>
        <v>0</v>
      </c>
      <c r="BA26" s="22">
        <f t="shared" si="29"/>
        <v>0</v>
      </c>
      <c r="BB26" s="22">
        <f t="shared" si="29"/>
        <v>0</v>
      </c>
      <c r="BC26" s="22">
        <f t="shared" si="29"/>
        <v>0</v>
      </c>
      <c r="BD26" s="22">
        <f t="shared" si="29"/>
        <v>0</v>
      </c>
      <c r="BE26" s="22">
        <f t="shared" si="29"/>
        <v>0</v>
      </c>
      <c r="BF26" s="22">
        <f t="shared" si="29"/>
        <v>0</v>
      </c>
      <c r="BG26" s="22">
        <f t="shared" si="29"/>
        <v>0</v>
      </c>
      <c r="BH26" s="22">
        <f t="shared" si="29"/>
        <v>0</v>
      </c>
      <c r="BI26" s="22">
        <f t="shared" si="29"/>
        <v>0</v>
      </c>
      <c r="BJ26" s="22">
        <f t="shared" si="29"/>
        <v>0</v>
      </c>
      <c r="BK26" s="22">
        <f t="shared" si="29"/>
        <v>0</v>
      </c>
      <c r="BL26" s="22">
        <f t="shared" si="29"/>
        <v>0</v>
      </c>
      <c r="BM26" s="22">
        <f t="shared" si="29"/>
        <v>0</v>
      </c>
      <c r="BN26" s="22">
        <f t="shared" si="29"/>
        <v>15000000</v>
      </c>
      <c r="BO26" s="22">
        <f t="shared" si="29"/>
        <v>0</v>
      </c>
      <c r="BP26" s="22">
        <f t="shared" si="30"/>
        <v>0</v>
      </c>
      <c r="BQ26" s="22">
        <f t="shared" si="30"/>
        <v>0</v>
      </c>
      <c r="BR26" s="22">
        <f t="shared" si="30"/>
        <v>0</v>
      </c>
      <c r="BS26" s="22">
        <f t="shared" si="30"/>
        <v>0</v>
      </c>
      <c r="BT26" s="23">
        <f t="shared" si="7"/>
        <v>0</v>
      </c>
      <c r="BU26" s="22">
        <f t="shared" si="31"/>
        <v>0</v>
      </c>
      <c r="BV26" s="22"/>
      <c r="BW26" s="22"/>
      <c r="BX26" s="22"/>
      <c r="BY26" s="22"/>
      <c r="BZ26" s="22"/>
      <c r="CA26" s="22"/>
      <c r="CB26" s="22"/>
      <c r="CC26" s="22"/>
      <c r="CD26" s="22"/>
      <c r="CE26" s="22"/>
      <c r="CF26" s="22"/>
      <c r="CG26" s="22"/>
      <c r="CH26" s="22"/>
      <c r="CI26" s="22"/>
      <c r="CJ26" s="22"/>
      <c r="CK26" s="22"/>
      <c r="CL26" s="22"/>
      <c r="CM26" s="22"/>
      <c r="CN26" s="22"/>
      <c r="CO26" s="22"/>
      <c r="CP26" s="23">
        <f t="shared" si="9"/>
        <v>1</v>
      </c>
      <c r="CQ26" s="22">
        <f t="shared" si="32"/>
        <v>15000000</v>
      </c>
      <c r="CR26" s="22">
        <f t="shared" si="35"/>
        <v>0</v>
      </c>
      <c r="CS26" s="22">
        <f t="shared" si="33"/>
        <v>0</v>
      </c>
      <c r="CT26" s="22">
        <f t="shared" si="33"/>
        <v>0</v>
      </c>
      <c r="CU26" s="22">
        <f t="shared" si="33"/>
        <v>0</v>
      </c>
      <c r="CV26" s="22">
        <f t="shared" si="33"/>
        <v>0</v>
      </c>
      <c r="CW26" s="22">
        <f t="shared" si="33"/>
        <v>0</v>
      </c>
      <c r="CX26" s="22">
        <f t="shared" si="33"/>
        <v>0</v>
      </c>
      <c r="CY26" s="22">
        <f t="shared" si="33"/>
        <v>0</v>
      </c>
      <c r="CZ26" s="22">
        <f t="shared" si="33"/>
        <v>0</v>
      </c>
      <c r="DA26" s="22">
        <f t="shared" si="33"/>
        <v>0</v>
      </c>
      <c r="DB26" s="22">
        <f t="shared" si="33"/>
        <v>0</v>
      </c>
      <c r="DC26" s="22">
        <f t="shared" si="33"/>
        <v>0</v>
      </c>
      <c r="DD26" s="22">
        <f t="shared" si="33"/>
        <v>0</v>
      </c>
      <c r="DE26" s="22">
        <f t="shared" si="33"/>
        <v>0</v>
      </c>
      <c r="DF26" s="22">
        <f t="shared" si="33"/>
        <v>15000000</v>
      </c>
      <c r="DG26" s="22">
        <f t="shared" si="33"/>
        <v>0</v>
      </c>
      <c r="DH26" s="22">
        <f t="shared" si="33"/>
        <v>0</v>
      </c>
      <c r="DI26" s="22">
        <f t="shared" si="34"/>
        <v>0</v>
      </c>
      <c r="DJ26" s="22">
        <f t="shared" si="34"/>
        <v>0</v>
      </c>
      <c r="DK26" s="22">
        <f t="shared" si="34"/>
        <v>0</v>
      </c>
      <c r="DM26" s="26">
        <f t="shared" si="25"/>
        <v>15000000</v>
      </c>
    </row>
    <row r="27" spans="1:117" ht="32.25" customHeight="1" x14ac:dyDescent="0.25">
      <c r="A27" s="27"/>
      <c r="B27" s="53"/>
      <c r="C27" s="18" t="s">
        <v>109</v>
      </c>
      <c r="D27" s="19" t="s">
        <v>110</v>
      </c>
      <c r="E27" s="20">
        <v>410</v>
      </c>
      <c r="F27" s="21" t="s">
        <v>101</v>
      </c>
      <c r="G27" s="22">
        <f t="shared" si="26"/>
        <v>440305826</v>
      </c>
      <c r="H27" s="22"/>
      <c r="I27" s="22"/>
      <c r="J27" s="22">
        <v>150000000</v>
      </c>
      <c r="K27" s="22">
        <v>107030068</v>
      </c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>
        <v>183275758</v>
      </c>
      <c r="W27" s="22"/>
      <c r="X27" s="22"/>
      <c r="Y27" s="22"/>
      <c r="Z27" s="22"/>
      <c r="AA27" s="22"/>
      <c r="AB27" s="23">
        <f t="shared" si="1"/>
        <v>0.21981594220377179</v>
      </c>
      <c r="AC27" s="22">
        <f t="shared" si="27"/>
        <v>96786240</v>
      </c>
      <c r="AD27" s="22"/>
      <c r="AE27" s="22"/>
      <c r="AF27" s="22">
        <f>+'[1]ENERO 2017'!$G$299</f>
        <v>50000000</v>
      </c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>
        <f>+'[2]FEBRERO 2017'!$X$416</f>
        <v>46786240</v>
      </c>
      <c r="AS27" s="22"/>
      <c r="AT27" s="22"/>
      <c r="AU27" s="22"/>
      <c r="AV27" s="22"/>
      <c r="AW27" s="22"/>
      <c r="AX27" s="23">
        <f t="shared" si="3"/>
        <v>0.78018405779622824</v>
      </c>
      <c r="AY27" s="22">
        <f t="shared" si="28"/>
        <v>343519586</v>
      </c>
      <c r="AZ27" s="22">
        <f t="shared" si="29"/>
        <v>0</v>
      </c>
      <c r="BA27" s="22">
        <f t="shared" si="29"/>
        <v>0</v>
      </c>
      <c r="BB27" s="22">
        <f t="shared" si="29"/>
        <v>100000000</v>
      </c>
      <c r="BC27" s="22">
        <f t="shared" si="29"/>
        <v>107030068</v>
      </c>
      <c r="BD27" s="22">
        <f t="shared" si="29"/>
        <v>0</v>
      </c>
      <c r="BE27" s="22">
        <f t="shared" si="29"/>
        <v>0</v>
      </c>
      <c r="BF27" s="22">
        <f t="shared" si="29"/>
        <v>0</v>
      </c>
      <c r="BG27" s="22">
        <f t="shared" si="29"/>
        <v>0</v>
      </c>
      <c r="BH27" s="22">
        <f t="shared" si="29"/>
        <v>0</v>
      </c>
      <c r="BI27" s="22">
        <f t="shared" si="29"/>
        <v>0</v>
      </c>
      <c r="BJ27" s="22">
        <f t="shared" si="29"/>
        <v>0</v>
      </c>
      <c r="BK27" s="22">
        <f t="shared" si="29"/>
        <v>0</v>
      </c>
      <c r="BL27" s="22">
        <f t="shared" si="29"/>
        <v>0</v>
      </c>
      <c r="BM27" s="22">
        <f t="shared" si="29"/>
        <v>0</v>
      </c>
      <c r="BN27" s="22">
        <f t="shared" si="29"/>
        <v>136489518</v>
      </c>
      <c r="BO27" s="22">
        <f t="shared" si="29"/>
        <v>0</v>
      </c>
      <c r="BP27" s="22">
        <f t="shared" si="30"/>
        <v>0</v>
      </c>
      <c r="BQ27" s="22">
        <f t="shared" si="30"/>
        <v>0</v>
      </c>
      <c r="BR27" s="22">
        <f t="shared" si="30"/>
        <v>0</v>
      </c>
      <c r="BS27" s="22">
        <f t="shared" si="30"/>
        <v>0</v>
      </c>
      <c r="BT27" s="23">
        <f t="shared" si="7"/>
        <v>6.5491384163515479E-2</v>
      </c>
      <c r="BU27" s="22">
        <f t="shared" si="31"/>
        <v>28836238</v>
      </c>
      <c r="BV27" s="22"/>
      <c r="BW27" s="22"/>
      <c r="BX27" s="22"/>
      <c r="BY27" s="22"/>
      <c r="BZ27" s="22"/>
      <c r="CA27" s="22"/>
      <c r="CB27" s="22"/>
      <c r="CC27" s="22"/>
      <c r="CD27" s="22"/>
      <c r="CE27" s="22"/>
      <c r="CF27" s="22"/>
      <c r="CG27" s="22"/>
      <c r="CH27" s="22"/>
      <c r="CI27" s="22"/>
      <c r="CJ27" s="22">
        <f>+'[2]FEBRERO 2017'!$H$414</f>
        <v>28836238</v>
      </c>
      <c r="CK27" s="22"/>
      <c r="CL27" s="22"/>
      <c r="CM27" s="22"/>
      <c r="CN27" s="22"/>
      <c r="CO27" s="22"/>
      <c r="CP27" s="23">
        <f t="shared" si="9"/>
        <v>0.93450861583648448</v>
      </c>
      <c r="CQ27" s="22">
        <f t="shared" si="32"/>
        <v>411469588</v>
      </c>
      <c r="CR27" s="22">
        <f t="shared" si="35"/>
        <v>0</v>
      </c>
      <c r="CS27" s="22">
        <f t="shared" si="33"/>
        <v>0</v>
      </c>
      <c r="CT27" s="22">
        <f t="shared" si="33"/>
        <v>150000000</v>
      </c>
      <c r="CU27" s="22">
        <f t="shared" si="33"/>
        <v>107030068</v>
      </c>
      <c r="CV27" s="22">
        <f t="shared" si="33"/>
        <v>0</v>
      </c>
      <c r="CW27" s="22">
        <f t="shared" si="33"/>
        <v>0</v>
      </c>
      <c r="CX27" s="22">
        <f t="shared" si="33"/>
        <v>0</v>
      </c>
      <c r="CY27" s="22">
        <f t="shared" si="33"/>
        <v>0</v>
      </c>
      <c r="CZ27" s="22">
        <f t="shared" si="33"/>
        <v>0</v>
      </c>
      <c r="DA27" s="22">
        <f t="shared" si="33"/>
        <v>0</v>
      </c>
      <c r="DB27" s="22">
        <f t="shared" si="33"/>
        <v>0</v>
      </c>
      <c r="DC27" s="22">
        <f t="shared" si="33"/>
        <v>0</v>
      </c>
      <c r="DD27" s="22">
        <f t="shared" si="33"/>
        <v>0</v>
      </c>
      <c r="DE27" s="22">
        <f t="shared" si="33"/>
        <v>0</v>
      </c>
      <c r="DF27" s="22">
        <f t="shared" si="33"/>
        <v>154439520</v>
      </c>
      <c r="DG27" s="22">
        <f t="shared" si="33"/>
        <v>0</v>
      </c>
      <c r="DH27" s="22">
        <f t="shared" si="33"/>
        <v>0</v>
      </c>
      <c r="DI27" s="22">
        <f t="shared" si="34"/>
        <v>0</v>
      </c>
      <c r="DJ27" s="22">
        <f t="shared" si="34"/>
        <v>0</v>
      </c>
      <c r="DK27" s="22">
        <f t="shared" si="34"/>
        <v>0</v>
      </c>
      <c r="DM27" s="26">
        <f t="shared" si="25"/>
        <v>440305826</v>
      </c>
    </row>
    <row r="28" spans="1:117" ht="36" customHeight="1" x14ac:dyDescent="0.25">
      <c r="A28" s="27"/>
      <c r="B28" s="172" t="s">
        <v>111</v>
      </c>
      <c r="C28" s="30" t="s">
        <v>112</v>
      </c>
      <c r="D28" s="19" t="s">
        <v>113</v>
      </c>
      <c r="E28" s="20">
        <v>410</v>
      </c>
      <c r="F28" s="21" t="s">
        <v>101</v>
      </c>
      <c r="G28" s="22">
        <f t="shared" si="26"/>
        <v>5000000</v>
      </c>
      <c r="H28" s="22"/>
      <c r="I28" s="22">
        <v>5000000</v>
      </c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3">
        <f t="shared" si="1"/>
        <v>0</v>
      </c>
      <c r="AC28" s="22">
        <f t="shared" si="27"/>
        <v>0</v>
      </c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22"/>
      <c r="AV28" s="22"/>
      <c r="AW28" s="22"/>
      <c r="AX28" s="23">
        <f t="shared" si="3"/>
        <v>1</v>
      </c>
      <c r="AY28" s="22">
        <f t="shared" si="28"/>
        <v>5000000</v>
      </c>
      <c r="AZ28" s="22">
        <f t="shared" si="29"/>
        <v>0</v>
      </c>
      <c r="BA28" s="22">
        <f t="shared" si="29"/>
        <v>5000000</v>
      </c>
      <c r="BB28" s="22">
        <f t="shared" si="29"/>
        <v>0</v>
      </c>
      <c r="BC28" s="22">
        <f t="shared" si="29"/>
        <v>0</v>
      </c>
      <c r="BD28" s="22">
        <f t="shared" si="29"/>
        <v>0</v>
      </c>
      <c r="BE28" s="22">
        <f t="shared" si="29"/>
        <v>0</v>
      </c>
      <c r="BF28" s="22">
        <f t="shared" si="29"/>
        <v>0</v>
      </c>
      <c r="BG28" s="22">
        <f t="shared" si="29"/>
        <v>0</v>
      </c>
      <c r="BH28" s="22">
        <f t="shared" si="29"/>
        <v>0</v>
      </c>
      <c r="BI28" s="22">
        <f t="shared" si="29"/>
        <v>0</v>
      </c>
      <c r="BJ28" s="22">
        <f t="shared" si="29"/>
        <v>0</v>
      </c>
      <c r="BK28" s="22">
        <f t="shared" si="29"/>
        <v>0</v>
      </c>
      <c r="BL28" s="22">
        <f t="shared" si="29"/>
        <v>0</v>
      </c>
      <c r="BM28" s="22">
        <f t="shared" si="29"/>
        <v>0</v>
      </c>
      <c r="BN28" s="22">
        <f t="shared" si="29"/>
        <v>0</v>
      </c>
      <c r="BO28" s="22">
        <f t="shared" si="29"/>
        <v>0</v>
      </c>
      <c r="BP28" s="22">
        <f t="shared" si="30"/>
        <v>0</v>
      </c>
      <c r="BQ28" s="22">
        <f t="shared" si="30"/>
        <v>0</v>
      </c>
      <c r="BR28" s="22">
        <f t="shared" si="30"/>
        <v>0</v>
      </c>
      <c r="BS28" s="22">
        <f t="shared" si="30"/>
        <v>0</v>
      </c>
      <c r="BT28" s="23">
        <f t="shared" si="7"/>
        <v>0</v>
      </c>
      <c r="BU28" s="22">
        <f t="shared" si="31"/>
        <v>0</v>
      </c>
      <c r="BV28" s="22"/>
      <c r="BW28" s="22"/>
      <c r="BX28" s="22"/>
      <c r="BY28" s="22"/>
      <c r="BZ28" s="22"/>
      <c r="CA28" s="22"/>
      <c r="CB28" s="22"/>
      <c r="CC28" s="22"/>
      <c r="CD28" s="22"/>
      <c r="CE28" s="22"/>
      <c r="CF28" s="22"/>
      <c r="CG28" s="22"/>
      <c r="CH28" s="22"/>
      <c r="CI28" s="22"/>
      <c r="CJ28" s="22"/>
      <c r="CK28" s="22"/>
      <c r="CL28" s="22"/>
      <c r="CM28" s="22"/>
      <c r="CN28" s="22"/>
      <c r="CO28" s="22"/>
      <c r="CP28" s="23">
        <f t="shared" si="9"/>
        <v>1</v>
      </c>
      <c r="CQ28" s="22">
        <f t="shared" si="32"/>
        <v>5000000</v>
      </c>
      <c r="CR28" s="22">
        <f t="shared" si="35"/>
        <v>0</v>
      </c>
      <c r="CS28" s="22">
        <f t="shared" si="33"/>
        <v>5000000</v>
      </c>
      <c r="CT28" s="22">
        <f t="shared" si="33"/>
        <v>0</v>
      </c>
      <c r="CU28" s="22">
        <f t="shared" si="33"/>
        <v>0</v>
      </c>
      <c r="CV28" s="22">
        <f t="shared" si="33"/>
        <v>0</v>
      </c>
      <c r="CW28" s="22">
        <f t="shared" si="33"/>
        <v>0</v>
      </c>
      <c r="CX28" s="22">
        <f t="shared" si="33"/>
        <v>0</v>
      </c>
      <c r="CY28" s="22">
        <f t="shared" si="33"/>
        <v>0</v>
      </c>
      <c r="CZ28" s="22">
        <f t="shared" si="33"/>
        <v>0</v>
      </c>
      <c r="DA28" s="22">
        <f t="shared" si="33"/>
        <v>0</v>
      </c>
      <c r="DB28" s="22">
        <f t="shared" si="33"/>
        <v>0</v>
      </c>
      <c r="DC28" s="22">
        <f t="shared" si="33"/>
        <v>0</v>
      </c>
      <c r="DD28" s="22">
        <f t="shared" si="33"/>
        <v>0</v>
      </c>
      <c r="DE28" s="22">
        <f t="shared" si="33"/>
        <v>0</v>
      </c>
      <c r="DF28" s="22">
        <f t="shared" si="33"/>
        <v>0</v>
      </c>
      <c r="DG28" s="22">
        <f t="shared" si="33"/>
        <v>0</v>
      </c>
      <c r="DH28" s="22">
        <f t="shared" si="33"/>
        <v>0</v>
      </c>
      <c r="DI28" s="22">
        <f t="shared" si="34"/>
        <v>0</v>
      </c>
      <c r="DJ28" s="22">
        <f t="shared" si="34"/>
        <v>0</v>
      </c>
      <c r="DK28" s="22">
        <f t="shared" si="34"/>
        <v>0</v>
      </c>
      <c r="DM28" s="26">
        <f t="shared" si="25"/>
        <v>5000000</v>
      </c>
    </row>
    <row r="29" spans="1:117" ht="33" customHeight="1" x14ac:dyDescent="0.25">
      <c r="A29" s="27"/>
      <c r="B29" s="173"/>
      <c r="C29" s="18" t="s">
        <v>114</v>
      </c>
      <c r="D29" s="19" t="s">
        <v>115</v>
      </c>
      <c r="E29" s="20">
        <v>410</v>
      </c>
      <c r="F29" s="21" t="s">
        <v>116</v>
      </c>
      <c r="G29" s="22">
        <f t="shared" si="26"/>
        <v>5000000</v>
      </c>
      <c r="H29" s="22"/>
      <c r="I29" s="22">
        <v>5000000</v>
      </c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3">
        <f t="shared" si="1"/>
        <v>0</v>
      </c>
      <c r="AC29" s="22">
        <f t="shared" si="27"/>
        <v>0</v>
      </c>
      <c r="AD29" s="22"/>
      <c r="AE29" s="22"/>
      <c r="AF29" s="22"/>
      <c r="AG29" s="22"/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2"/>
      <c r="AS29" s="22"/>
      <c r="AT29" s="22"/>
      <c r="AU29" s="22"/>
      <c r="AV29" s="22"/>
      <c r="AW29" s="22"/>
      <c r="AX29" s="23">
        <f t="shared" si="3"/>
        <v>1</v>
      </c>
      <c r="AY29" s="22">
        <f t="shared" si="28"/>
        <v>5000000</v>
      </c>
      <c r="AZ29" s="22">
        <f t="shared" si="29"/>
        <v>0</v>
      </c>
      <c r="BA29" s="22">
        <f t="shared" si="29"/>
        <v>5000000</v>
      </c>
      <c r="BB29" s="22">
        <f t="shared" si="29"/>
        <v>0</v>
      </c>
      <c r="BC29" s="22">
        <f t="shared" si="29"/>
        <v>0</v>
      </c>
      <c r="BD29" s="22">
        <f t="shared" si="29"/>
        <v>0</v>
      </c>
      <c r="BE29" s="22">
        <f t="shared" si="29"/>
        <v>0</v>
      </c>
      <c r="BF29" s="22">
        <f t="shared" si="29"/>
        <v>0</v>
      </c>
      <c r="BG29" s="22">
        <f t="shared" si="29"/>
        <v>0</v>
      </c>
      <c r="BH29" s="22">
        <f t="shared" si="29"/>
        <v>0</v>
      </c>
      <c r="BI29" s="22">
        <f t="shared" si="29"/>
        <v>0</v>
      </c>
      <c r="BJ29" s="22">
        <f t="shared" si="29"/>
        <v>0</v>
      </c>
      <c r="BK29" s="22">
        <f t="shared" si="29"/>
        <v>0</v>
      </c>
      <c r="BL29" s="22">
        <f t="shared" si="29"/>
        <v>0</v>
      </c>
      <c r="BM29" s="22">
        <f t="shared" si="29"/>
        <v>0</v>
      </c>
      <c r="BN29" s="22">
        <f t="shared" si="29"/>
        <v>0</v>
      </c>
      <c r="BO29" s="22">
        <f t="shared" si="29"/>
        <v>0</v>
      </c>
      <c r="BP29" s="22">
        <f t="shared" si="30"/>
        <v>0</v>
      </c>
      <c r="BQ29" s="22">
        <f t="shared" si="30"/>
        <v>0</v>
      </c>
      <c r="BR29" s="22">
        <f t="shared" si="30"/>
        <v>0</v>
      </c>
      <c r="BS29" s="22">
        <f t="shared" si="30"/>
        <v>0</v>
      </c>
      <c r="BT29" s="23">
        <f t="shared" si="7"/>
        <v>0</v>
      </c>
      <c r="BU29" s="22">
        <f t="shared" si="31"/>
        <v>0</v>
      </c>
      <c r="BV29" s="22"/>
      <c r="BW29" s="22"/>
      <c r="BX29" s="22"/>
      <c r="BY29" s="22"/>
      <c r="BZ29" s="22"/>
      <c r="CA29" s="22"/>
      <c r="CB29" s="22"/>
      <c r="CC29" s="22"/>
      <c r="CD29" s="22"/>
      <c r="CE29" s="22"/>
      <c r="CF29" s="22"/>
      <c r="CG29" s="22"/>
      <c r="CH29" s="22"/>
      <c r="CI29" s="22"/>
      <c r="CJ29" s="22"/>
      <c r="CK29" s="22"/>
      <c r="CL29" s="22"/>
      <c r="CM29" s="22"/>
      <c r="CN29" s="22"/>
      <c r="CO29" s="22"/>
      <c r="CP29" s="23">
        <f t="shared" si="9"/>
        <v>1</v>
      </c>
      <c r="CQ29" s="22">
        <f t="shared" si="32"/>
        <v>5000000</v>
      </c>
      <c r="CR29" s="22">
        <f t="shared" si="35"/>
        <v>0</v>
      </c>
      <c r="CS29" s="22">
        <f t="shared" si="33"/>
        <v>5000000</v>
      </c>
      <c r="CT29" s="22">
        <f t="shared" si="33"/>
        <v>0</v>
      </c>
      <c r="CU29" s="22">
        <f t="shared" si="33"/>
        <v>0</v>
      </c>
      <c r="CV29" s="22">
        <f t="shared" si="33"/>
        <v>0</v>
      </c>
      <c r="CW29" s="22">
        <f t="shared" si="33"/>
        <v>0</v>
      </c>
      <c r="CX29" s="22">
        <f t="shared" si="33"/>
        <v>0</v>
      </c>
      <c r="CY29" s="22">
        <f t="shared" si="33"/>
        <v>0</v>
      </c>
      <c r="CZ29" s="22">
        <f t="shared" si="33"/>
        <v>0</v>
      </c>
      <c r="DA29" s="22">
        <f t="shared" si="33"/>
        <v>0</v>
      </c>
      <c r="DB29" s="22">
        <f t="shared" si="33"/>
        <v>0</v>
      </c>
      <c r="DC29" s="22">
        <f t="shared" si="33"/>
        <v>0</v>
      </c>
      <c r="DD29" s="22">
        <f t="shared" si="33"/>
        <v>0</v>
      </c>
      <c r="DE29" s="22">
        <f t="shared" si="33"/>
        <v>0</v>
      </c>
      <c r="DF29" s="22">
        <f t="shared" si="33"/>
        <v>0</v>
      </c>
      <c r="DG29" s="22">
        <f t="shared" si="33"/>
        <v>0</v>
      </c>
      <c r="DH29" s="22">
        <f t="shared" si="33"/>
        <v>0</v>
      </c>
      <c r="DI29" s="22">
        <f t="shared" si="34"/>
        <v>0</v>
      </c>
      <c r="DJ29" s="22">
        <f t="shared" si="34"/>
        <v>0</v>
      </c>
      <c r="DK29" s="22">
        <f t="shared" si="34"/>
        <v>0</v>
      </c>
      <c r="DM29" s="26">
        <f t="shared" si="25"/>
        <v>5000000</v>
      </c>
    </row>
    <row r="30" spans="1:117" ht="31.5" customHeight="1" x14ac:dyDescent="0.25">
      <c r="A30" s="27"/>
      <c r="B30" s="173"/>
      <c r="C30" s="18" t="s">
        <v>117</v>
      </c>
      <c r="D30" s="19" t="s">
        <v>118</v>
      </c>
      <c r="E30" s="20">
        <v>410</v>
      </c>
      <c r="F30" s="21" t="s">
        <v>116</v>
      </c>
      <c r="G30" s="22">
        <f t="shared" si="26"/>
        <v>25000000</v>
      </c>
      <c r="H30" s="22"/>
      <c r="I30" s="22">
        <v>25000000</v>
      </c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3">
        <f t="shared" si="1"/>
        <v>0</v>
      </c>
      <c r="AC30" s="22">
        <f t="shared" si="27"/>
        <v>0</v>
      </c>
      <c r="AD30" s="22"/>
      <c r="AE30" s="22"/>
      <c r="AF30" s="22"/>
      <c r="AG30" s="22"/>
      <c r="AH30" s="22"/>
      <c r="AI30" s="22"/>
      <c r="AJ30" s="22"/>
      <c r="AK30" s="22"/>
      <c r="AL30" s="22"/>
      <c r="AM30" s="22"/>
      <c r="AN30" s="22"/>
      <c r="AO30" s="22"/>
      <c r="AP30" s="22"/>
      <c r="AQ30" s="22"/>
      <c r="AR30" s="22"/>
      <c r="AS30" s="22"/>
      <c r="AT30" s="22"/>
      <c r="AU30" s="22"/>
      <c r="AV30" s="22"/>
      <c r="AW30" s="22"/>
      <c r="AX30" s="23">
        <f t="shared" si="3"/>
        <v>1</v>
      </c>
      <c r="AY30" s="22">
        <f t="shared" si="28"/>
        <v>25000000</v>
      </c>
      <c r="AZ30" s="22">
        <f t="shared" si="29"/>
        <v>0</v>
      </c>
      <c r="BA30" s="22">
        <f t="shared" si="29"/>
        <v>25000000</v>
      </c>
      <c r="BB30" s="22">
        <f t="shared" si="29"/>
        <v>0</v>
      </c>
      <c r="BC30" s="22">
        <f t="shared" si="29"/>
        <v>0</v>
      </c>
      <c r="BD30" s="22">
        <f t="shared" si="29"/>
        <v>0</v>
      </c>
      <c r="BE30" s="22">
        <f t="shared" si="29"/>
        <v>0</v>
      </c>
      <c r="BF30" s="22">
        <f t="shared" si="29"/>
        <v>0</v>
      </c>
      <c r="BG30" s="22">
        <f t="shared" si="29"/>
        <v>0</v>
      </c>
      <c r="BH30" s="22">
        <f t="shared" si="29"/>
        <v>0</v>
      </c>
      <c r="BI30" s="22">
        <f t="shared" si="29"/>
        <v>0</v>
      </c>
      <c r="BJ30" s="22">
        <f t="shared" si="29"/>
        <v>0</v>
      </c>
      <c r="BK30" s="22">
        <f t="shared" si="29"/>
        <v>0</v>
      </c>
      <c r="BL30" s="22">
        <f t="shared" si="29"/>
        <v>0</v>
      </c>
      <c r="BM30" s="22">
        <f t="shared" si="29"/>
        <v>0</v>
      </c>
      <c r="BN30" s="22">
        <f t="shared" si="29"/>
        <v>0</v>
      </c>
      <c r="BO30" s="22">
        <f t="shared" si="29"/>
        <v>0</v>
      </c>
      <c r="BP30" s="22">
        <f t="shared" si="30"/>
        <v>0</v>
      </c>
      <c r="BQ30" s="22">
        <f t="shared" si="30"/>
        <v>0</v>
      </c>
      <c r="BR30" s="22">
        <f t="shared" si="30"/>
        <v>0</v>
      </c>
      <c r="BS30" s="22">
        <f t="shared" si="30"/>
        <v>0</v>
      </c>
      <c r="BT30" s="23">
        <f t="shared" si="7"/>
        <v>0</v>
      </c>
      <c r="BU30" s="22">
        <f t="shared" si="31"/>
        <v>0</v>
      </c>
      <c r="BV30" s="22"/>
      <c r="BW30" s="22"/>
      <c r="BX30" s="22"/>
      <c r="BY30" s="22"/>
      <c r="BZ30" s="22"/>
      <c r="CA30" s="22"/>
      <c r="CB30" s="22"/>
      <c r="CC30" s="22"/>
      <c r="CD30" s="22"/>
      <c r="CE30" s="22"/>
      <c r="CF30" s="22"/>
      <c r="CG30" s="22"/>
      <c r="CH30" s="22"/>
      <c r="CI30" s="22"/>
      <c r="CJ30" s="22"/>
      <c r="CK30" s="22"/>
      <c r="CL30" s="22"/>
      <c r="CM30" s="22"/>
      <c r="CN30" s="22"/>
      <c r="CO30" s="22"/>
      <c r="CP30" s="23">
        <f t="shared" si="9"/>
        <v>1</v>
      </c>
      <c r="CQ30" s="22">
        <f t="shared" si="32"/>
        <v>25000000</v>
      </c>
      <c r="CR30" s="22">
        <f t="shared" si="35"/>
        <v>0</v>
      </c>
      <c r="CS30" s="22">
        <f t="shared" si="33"/>
        <v>25000000</v>
      </c>
      <c r="CT30" s="22">
        <f t="shared" si="33"/>
        <v>0</v>
      </c>
      <c r="CU30" s="22">
        <f t="shared" si="33"/>
        <v>0</v>
      </c>
      <c r="CV30" s="22">
        <f t="shared" si="33"/>
        <v>0</v>
      </c>
      <c r="CW30" s="22">
        <f t="shared" si="33"/>
        <v>0</v>
      </c>
      <c r="CX30" s="22">
        <f t="shared" si="33"/>
        <v>0</v>
      </c>
      <c r="CY30" s="22">
        <f t="shared" si="33"/>
        <v>0</v>
      </c>
      <c r="CZ30" s="22">
        <f t="shared" si="33"/>
        <v>0</v>
      </c>
      <c r="DA30" s="22">
        <f t="shared" si="33"/>
        <v>0</v>
      </c>
      <c r="DB30" s="22">
        <f t="shared" si="33"/>
        <v>0</v>
      </c>
      <c r="DC30" s="22">
        <f t="shared" si="33"/>
        <v>0</v>
      </c>
      <c r="DD30" s="22">
        <f t="shared" si="33"/>
        <v>0</v>
      </c>
      <c r="DE30" s="22">
        <f t="shared" si="33"/>
        <v>0</v>
      </c>
      <c r="DF30" s="22">
        <f t="shared" si="33"/>
        <v>0</v>
      </c>
      <c r="DG30" s="22">
        <f t="shared" si="33"/>
        <v>0</v>
      </c>
      <c r="DH30" s="22">
        <f t="shared" si="33"/>
        <v>0</v>
      </c>
      <c r="DI30" s="22">
        <f t="shared" si="34"/>
        <v>0</v>
      </c>
      <c r="DJ30" s="22">
        <f t="shared" si="34"/>
        <v>0</v>
      </c>
      <c r="DK30" s="22">
        <f t="shared" si="34"/>
        <v>0</v>
      </c>
      <c r="DM30" s="26">
        <f t="shared" si="25"/>
        <v>25000000</v>
      </c>
    </row>
    <row r="31" spans="1:117" ht="35.25" customHeight="1" x14ac:dyDescent="0.25">
      <c r="A31" s="27"/>
      <c r="B31" s="173"/>
      <c r="C31" s="18" t="s">
        <v>119</v>
      </c>
      <c r="D31" s="19" t="s">
        <v>120</v>
      </c>
      <c r="E31" s="20">
        <v>410</v>
      </c>
      <c r="F31" s="21" t="s">
        <v>116</v>
      </c>
      <c r="G31" s="22">
        <f t="shared" si="26"/>
        <v>25000000</v>
      </c>
      <c r="H31" s="22"/>
      <c r="I31" s="22">
        <v>25000000</v>
      </c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3">
        <f t="shared" si="1"/>
        <v>0.52</v>
      </c>
      <c r="AC31" s="22">
        <f t="shared" si="27"/>
        <v>13000000</v>
      </c>
      <c r="AD31" s="22"/>
      <c r="AE31" s="22">
        <f>+'[2]FEBRERO 2017'!$K$449</f>
        <v>13000000</v>
      </c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  <c r="AS31" s="22"/>
      <c r="AT31" s="22"/>
      <c r="AU31" s="22"/>
      <c r="AV31" s="22"/>
      <c r="AW31" s="22"/>
      <c r="AX31" s="23">
        <f t="shared" si="3"/>
        <v>0.48</v>
      </c>
      <c r="AY31" s="22">
        <f t="shared" si="28"/>
        <v>12000000</v>
      </c>
      <c r="AZ31" s="22">
        <f t="shared" si="29"/>
        <v>0</v>
      </c>
      <c r="BA31" s="22">
        <f t="shared" si="29"/>
        <v>12000000</v>
      </c>
      <c r="BB31" s="22">
        <f t="shared" si="29"/>
        <v>0</v>
      </c>
      <c r="BC31" s="22">
        <f t="shared" si="29"/>
        <v>0</v>
      </c>
      <c r="BD31" s="22">
        <f t="shared" si="29"/>
        <v>0</v>
      </c>
      <c r="BE31" s="22">
        <f t="shared" si="29"/>
        <v>0</v>
      </c>
      <c r="BF31" s="22">
        <f t="shared" si="29"/>
        <v>0</v>
      </c>
      <c r="BG31" s="22">
        <f t="shared" si="29"/>
        <v>0</v>
      </c>
      <c r="BH31" s="22">
        <f t="shared" si="29"/>
        <v>0</v>
      </c>
      <c r="BI31" s="22">
        <f t="shared" si="29"/>
        <v>0</v>
      </c>
      <c r="BJ31" s="22">
        <f t="shared" si="29"/>
        <v>0</v>
      </c>
      <c r="BK31" s="22">
        <f t="shared" si="29"/>
        <v>0</v>
      </c>
      <c r="BL31" s="22">
        <f t="shared" si="29"/>
        <v>0</v>
      </c>
      <c r="BM31" s="22">
        <f t="shared" si="29"/>
        <v>0</v>
      </c>
      <c r="BN31" s="22">
        <f t="shared" si="29"/>
        <v>0</v>
      </c>
      <c r="BO31" s="22">
        <f t="shared" si="29"/>
        <v>0</v>
      </c>
      <c r="BP31" s="22">
        <f t="shared" si="30"/>
        <v>0</v>
      </c>
      <c r="BQ31" s="22">
        <f t="shared" si="30"/>
        <v>0</v>
      </c>
      <c r="BR31" s="22">
        <f t="shared" si="30"/>
        <v>0</v>
      </c>
      <c r="BS31" s="22">
        <f t="shared" si="30"/>
        <v>0</v>
      </c>
      <c r="BT31" s="23">
        <f t="shared" si="7"/>
        <v>0.11413332</v>
      </c>
      <c r="BU31" s="22">
        <f t="shared" si="31"/>
        <v>2853333</v>
      </c>
      <c r="BV31" s="22"/>
      <c r="BW31" s="22">
        <f>+'[2]FEBRERO 2017'!$H$447</f>
        <v>2853333</v>
      </c>
      <c r="BX31" s="22"/>
      <c r="BY31" s="22"/>
      <c r="BZ31" s="22"/>
      <c r="CA31" s="22"/>
      <c r="CB31" s="22"/>
      <c r="CC31" s="22"/>
      <c r="CD31" s="22"/>
      <c r="CE31" s="22"/>
      <c r="CF31" s="22"/>
      <c r="CG31" s="22"/>
      <c r="CH31" s="22"/>
      <c r="CI31" s="22"/>
      <c r="CJ31" s="22"/>
      <c r="CK31" s="22"/>
      <c r="CL31" s="22"/>
      <c r="CM31" s="22"/>
      <c r="CN31" s="22"/>
      <c r="CO31" s="22"/>
      <c r="CP31" s="23">
        <f t="shared" si="9"/>
        <v>0.88586668000000002</v>
      </c>
      <c r="CQ31" s="22">
        <f t="shared" si="32"/>
        <v>22146667</v>
      </c>
      <c r="CR31" s="22">
        <f t="shared" si="35"/>
        <v>0</v>
      </c>
      <c r="CS31" s="22">
        <f t="shared" si="33"/>
        <v>22146667</v>
      </c>
      <c r="CT31" s="22">
        <f t="shared" si="33"/>
        <v>0</v>
      </c>
      <c r="CU31" s="22">
        <f t="shared" si="33"/>
        <v>0</v>
      </c>
      <c r="CV31" s="22">
        <f t="shared" si="33"/>
        <v>0</v>
      </c>
      <c r="CW31" s="22">
        <f t="shared" si="33"/>
        <v>0</v>
      </c>
      <c r="CX31" s="22">
        <f t="shared" si="33"/>
        <v>0</v>
      </c>
      <c r="CY31" s="22">
        <f t="shared" si="33"/>
        <v>0</v>
      </c>
      <c r="CZ31" s="22">
        <f t="shared" si="33"/>
        <v>0</v>
      </c>
      <c r="DA31" s="22">
        <f t="shared" si="33"/>
        <v>0</v>
      </c>
      <c r="DB31" s="22">
        <f t="shared" si="33"/>
        <v>0</v>
      </c>
      <c r="DC31" s="22">
        <f t="shared" si="33"/>
        <v>0</v>
      </c>
      <c r="DD31" s="22">
        <f t="shared" si="33"/>
        <v>0</v>
      </c>
      <c r="DE31" s="22">
        <f t="shared" si="33"/>
        <v>0</v>
      </c>
      <c r="DF31" s="22">
        <f t="shared" si="33"/>
        <v>0</v>
      </c>
      <c r="DG31" s="22">
        <f t="shared" si="33"/>
        <v>0</v>
      </c>
      <c r="DH31" s="22">
        <f t="shared" si="33"/>
        <v>0</v>
      </c>
      <c r="DI31" s="22">
        <f t="shared" si="34"/>
        <v>0</v>
      </c>
      <c r="DJ31" s="22">
        <f t="shared" si="34"/>
        <v>0</v>
      </c>
      <c r="DK31" s="22">
        <f t="shared" si="34"/>
        <v>0</v>
      </c>
      <c r="DM31" s="26">
        <f t="shared" si="25"/>
        <v>25000000</v>
      </c>
    </row>
    <row r="32" spans="1:117" ht="37.5" customHeight="1" x14ac:dyDescent="0.25">
      <c r="A32" s="27"/>
      <c r="B32" s="173"/>
      <c r="C32" s="18" t="s">
        <v>121</v>
      </c>
      <c r="D32" s="19" t="s">
        <v>122</v>
      </c>
      <c r="E32" s="20">
        <v>410</v>
      </c>
      <c r="F32" s="21" t="s">
        <v>123</v>
      </c>
      <c r="G32" s="22">
        <f t="shared" si="26"/>
        <v>50000000</v>
      </c>
      <c r="H32" s="22"/>
      <c r="I32" s="22">
        <v>45000000</v>
      </c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>
        <v>5000000</v>
      </c>
      <c r="AB32" s="23">
        <f t="shared" si="1"/>
        <v>0.5</v>
      </c>
      <c r="AC32" s="22">
        <f t="shared" si="27"/>
        <v>25000000</v>
      </c>
      <c r="AD32" s="22"/>
      <c r="AE32" s="22">
        <f>+'[1]ENERO 2017'!$K$333</f>
        <v>25000000</v>
      </c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22"/>
      <c r="AT32" s="22"/>
      <c r="AU32" s="22"/>
      <c r="AV32" s="22"/>
      <c r="AW32" s="22"/>
      <c r="AX32" s="23">
        <f t="shared" si="3"/>
        <v>0.5</v>
      </c>
      <c r="AY32" s="22">
        <f t="shared" si="28"/>
        <v>25000000</v>
      </c>
      <c r="AZ32" s="22">
        <f t="shared" si="29"/>
        <v>0</v>
      </c>
      <c r="BA32" s="22">
        <f t="shared" si="29"/>
        <v>20000000</v>
      </c>
      <c r="BB32" s="22">
        <f t="shared" si="29"/>
        <v>0</v>
      </c>
      <c r="BC32" s="22">
        <f t="shared" si="29"/>
        <v>0</v>
      </c>
      <c r="BD32" s="22">
        <f t="shared" si="29"/>
        <v>0</v>
      </c>
      <c r="BE32" s="22">
        <f t="shared" si="29"/>
        <v>0</v>
      </c>
      <c r="BF32" s="22">
        <f t="shared" si="29"/>
        <v>0</v>
      </c>
      <c r="BG32" s="22">
        <f t="shared" si="29"/>
        <v>0</v>
      </c>
      <c r="BH32" s="22">
        <f t="shared" si="29"/>
        <v>0</v>
      </c>
      <c r="BI32" s="22">
        <f t="shared" si="29"/>
        <v>0</v>
      </c>
      <c r="BJ32" s="22">
        <f t="shared" si="29"/>
        <v>0</v>
      </c>
      <c r="BK32" s="22">
        <f t="shared" si="29"/>
        <v>0</v>
      </c>
      <c r="BL32" s="22">
        <f t="shared" si="29"/>
        <v>0</v>
      </c>
      <c r="BM32" s="22">
        <f t="shared" si="29"/>
        <v>0</v>
      </c>
      <c r="BN32" s="22">
        <f t="shared" si="29"/>
        <v>0</v>
      </c>
      <c r="BO32" s="22">
        <f t="shared" si="29"/>
        <v>0</v>
      </c>
      <c r="BP32" s="22">
        <f t="shared" si="30"/>
        <v>0</v>
      </c>
      <c r="BQ32" s="22">
        <f t="shared" si="30"/>
        <v>0</v>
      </c>
      <c r="BR32" s="22">
        <f t="shared" si="30"/>
        <v>0</v>
      </c>
      <c r="BS32" s="22">
        <f t="shared" si="30"/>
        <v>5000000</v>
      </c>
      <c r="BT32" s="23">
        <f t="shared" si="7"/>
        <v>0.2</v>
      </c>
      <c r="BU32" s="22">
        <f t="shared" si="31"/>
        <v>10000000</v>
      </c>
      <c r="BV32" s="22"/>
      <c r="BW32" s="22">
        <f>+'[2]FEBRERO 2017'!$H$454</f>
        <v>10000000</v>
      </c>
      <c r="BX32" s="22"/>
      <c r="BY32" s="22"/>
      <c r="BZ32" s="22"/>
      <c r="CA32" s="22"/>
      <c r="CB32" s="22"/>
      <c r="CC32" s="22"/>
      <c r="CD32" s="22"/>
      <c r="CE32" s="22"/>
      <c r="CF32" s="22"/>
      <c r="CG32" s="22"/>
      <c r="CH32" s="22"/>
      <c r="CI32" s="22"/>
      <c r="CJ32" s="22"/>
      <c r="CK32" s="22"/>
      <c r="CL32" s="22"/>
      <c r="CM32" s="22"/>
      <c r="CN32" s="22"/>
      <c r="CO32" s="22"/>
      <c r="CP32" s="23">
        <f t="shared" si="9"/>
        <v>0.8</v>
      </c>
      <c r="CQ32" s="22">
        <f t="shared" si="32"/>
        <v>40000000</v>
      </c>
      <c r="CR32" s="22">
        <f t="shared" si="35"/>
        <v>0</v>
      </c>
      <c r="CS32" s="22">
        <f t="shared" si="33"/>
        <v>35000000</v>
      </c>
      <c r="CT32" s="22">
        <f t="shared" si="33"/>
        <v>0</v>
      </c>
      <c r="CU32" s="22">
        <f t="shared" si="33"/>
        <v>0</v>
      </c>
      <c r="CV32" s="22">
        <f t="shared" si="33"/>
        <v>0</v>
      </c>
      <c r="CW32" s="22">
        <f t="shared" si="33"/>
        <v>0</v>
      </c>
      <c r="CX32" s="22">
        <f t="shared" si="33"/>
        <v>0</v>
      </c>
      <c r="CY32" s="22">
        <f t="shared" si="33"/>
        <v>0</v>
      </c>
      <c r="CZ32" s="22">
        <f t="shared" si="33"/>
        <v>0</v>
      </c>
      <c r="DA32" s="22">
        <f t="shared" si="33"/>
        <v>0</v>
      </c>
      <c r="DB32" s="22">
        <f t="shared" si="33"/>
        <v>0</v>
      </c>
      <c r="DC32" s="22">
        <f t="shared" si="33"/>
        <v>0</v>
      </c>
      <c r="DD32" s="22">
        <f t="shared" si="33"/>
        <v>0</v>
      </c>
      <c r="DE32" s="22">
        <f t="shared" si="33"/>
        <v>0</v>
      </c>
      <c r="DF32" s="22">
        <f t="shared" si="33"/>
        <v>0</v>
      </c>
      <c r="DG32" s="22">
        <f t="shared" si="33"/>
        <v>0</v>
      </c>
      <c r="DH32" s="22">
        <f t="shared" si="33"/>
        <v>0</v>
      </c>
      <c r="DI32" s="22">
        <f t="shared" si="34"/>
        <v>0</v>
      </c>
      <c r="DJ32" s="22">
        <f t="shared" si="34"/>
        <v>0</v>
      </c>
      <c r="DK32" s="22">
        <f t="shared" si="34"/>
        <v>5000000</v>
      </c>
      <c r="DM32" s="26">
        <f t="shared" si="25"/>
        <v>50000000</v>
      </c>
    </row>
    <row r="33" spans="1:118" ht="33.75" customHeight="1" x14ac:dyDescent="0.25">
      <c r="A33" s="27"/>
      <c r="B33" s="173"/>
      <c r="C33" s="18" t="s">
        <v>124</v>
      </c>
      <c r="D33" s="19" t="s">
        <v>125</v>
      </c>
      <c r="E33" s="20">
        <v>410</v>
      </c>
      <c r="F33" s="21" t="s">
        <v>126</v>
      </c>
      <c r="G33" s="22">
        <f t="shared" si="26"/>
        <v>50000000</v>
      </c>
      <c r="H33" s="22"/>
      <c r="I33" s="22">
        <v>45000000</v>
      </c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>
        <v>5000000</v>
      </c>
      <c r="AB33" s="23">
        <f t="shared" si="1"/>
        <v>0.4</v>
      </c>
      <c r="AC33" s="22">
        <f t="shared" si="27"/>
        <v>20000000</v>
      </c>
      <c r="AD33" s="22"/>
      <c r="AE33" s="22">
        <f>+'[1]ENERO 2017'!$K$339</f>
        <v>20000000</v>
      </c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/>
      <c r="AX33" s="23">
        <f t="shared" si="3"/>
        <v>0.6</v>
      </c>
      <c r="AY33" s="22">
        <f t="shared" si="28"/>
        <v>30000000</v>
      </c>
      <c r="AZ33" s="22">
        <f t="shared" si="29"/>
        <v>0</v>
      </c>
      <c r="BA33" s="22">
        <f t="shared" si="29"/>
        <v>25000000</v>
      </c>
      <c r="BB33" s="22">
        <f t="shared" si="29"/>
        <v>0</v>
      </c>
      <c r="BC33" s="22">
        <f t="shared" si="29"/>
        <v>0</v>
      </c>
      <c r="BD33" s="22">
        <f t="shared" si="29"/>
        <v>0</v>
      </c>
      <c r="BE33" s="22">
        <f t="shared" si="29"/>
        <v>0</v>
      </c>
      <c r="BF33" s="22">
        <f t="shared" si="29"/>
        <v>0</v>
      </c>
      <c r="BG33" s="22">
        <f t="shared" si="29"/>
        <v>0</v>
      </c>
      <c r="BH33" s="22">
        <f t="shared" si="29"/>
        <v>0</v>
      </c>
      <c r="BI33" s="22">
        <f t="shared" si="29"/>
        <v>0</v>
      </c>
      <c r="BJ33" s="22">
        <f t="shared" si="29"/>
        <v>0</v>
      </c>
      <c r="BK33" s="22">
        <f t="shared" si="29"/>
        <v>0</v>
      </c>
      <c r="BL33" s="22">
        <f t="shared" si="29"/>
        <v>0</v>
      </c>
      <c r="BM33" s="22">
        <f t="shared" si="29"/>
        <v>0</v>
      </c>
      <c r="BN33" s="22">
        <f t="shared" si="29"/>
        <v>0</v>
      </c>
      <c r="BO33" s="22">
        <f t="shared" si="29"/>
        <v>0</v>
      </c>
      <c r="BP33" s="22">
        <f t="shared" si="30"/>
        <v>0</v>
      </c>
      <c r="BQ33" s="22">
        <f t="shared" si="30"/>
        <v>0</v>
      </c>
      <c r="BR33" s="22">
        <f t="shared" si="30"/>
        <v>0</v>
      </c>
      <c r="BS33" s="22">
        <f t="shared" si="30"/>
        <v>5000000</v>
      </c>
      <c r="BT33" s="23">
        <f t="shared" si="7"/>
        <v>0</v>
      </c>
      <c r="BU33" s="22">
        <f t="shared" si="31"/>
        <v>0</v>
      </c>
      <c r="BV33" s="22"/>
      <c r="BW33" s="22"/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  <c r="CI33" s="22"/>
      <c r="CJ33" s="22"/>
      <c r="CK33" s="22"/>
      <c r="CL33" s="22"/>
      <c r="CM33" s="22"/>
      <c r="CN33" s="22"/>
      <c r="CO33" s="22"/>
      <c r="CP33" s="23">
        <f t="shared" si="9"/>
        <v>1</v>
      </c>
      <c r="CQ33" s="22">
        <f t="shared" si="32"/>
        <v>50000000</v>
      </c>
      <c r="CR33" s="22">
        <f t="shared" si="35"/>
        <v>0</v>
      </c>
      <c r="CS33" s="22">
        <f t="shared" si="33"/>
        <v>45000000</v>
      </c>
      <c r="CT33" s="22">
        <f t="shared" si="33"/>
        <v>0</v>
      </c>
      <c r="CU33" s="22">
        <f t="shared" si="33"/>
        <v>0</v>
      </c>
      <c r="CV33" s="22">
        <f t="shared" si="33"/>
        <v>0</v>
      </c>
      <c r="CW33" s="22">
        <f t="shared" si="33"/>
        <v>0</v>
      </c>
      <c r="CX33" s="22">
        <f t="shared" si="33"/>
        <v>0</v>
      </c>
      <c r="CY33" s="22">
        <f t="shared" si="33"/>
        <v>0</v>
      </c>
      <c r="CZ33" s="22">
        <f t="shared" si="33"/>
        <v>0</v>
      </c>
      <c r="DA33" s="22">
        <f t="shared" si="33"/>
        <v>0</v>
      </c>
      <c r="DB33" s="22">
        <f t="shared" si="33"/>
        <v>0</v>
      </c>
      <c r="DC33" s="22">
        <f t="shared" si="33"/>
        <v>0</v>
      </c>
      <c r="DD33" s="22">
        <f t="shared" si="33"/>
        <v>0</v>
      </c>
      <c r="DE33" s="22">
        <f t="shared" si="33"/>
        <v>0</v>
      </c>
      <c r="DF33" s="22">
        <f t="shared" si="33"/>
        <v>0</v>
      </c>
      <c r="DG33" s="22">
        <f t="shared" si="33"/>
        <v>0</v>
      </c>
      <c r="DH33" s="22">
        <f t="shared" si="33"/>
        <v>0</v>
      </c>
      <c r="DI33" s="22">
        <f t="shared" si="34"/>
        <v>0</v>
      </c>
      <c r="DJ33" s="22">
        <f t="shared" si="34"/>
        <v>0</v>
      </c>
      <c r="DK33" s="22">
        <f t="shared" si="34"/>
        <v>5000000</v>
      </c>
      <c r="DM33" s="26">
        <f t="shared" si="25"/>
        <v>50000000</v>
      </c>
    </row>
    <row r="34" spans="1:118" ht="30.75" customHeight="1" x14ac:dyDescent="0.25">
      <c r="A34" s="27"/>
      <c r="B34" s="173"/>
      <c r="C34" s="18" t="s">
        <v>127</v>
      </c>
      <c r="D34" s="19" t="s">
        <v>128</v>
      </c>
      <c r="E34" s="20">
        <v>410</v>
      </c>
      <c r="F34" s="21" t="s">
        <v>106</v>
      </c>
      <c r="G34" s="22">
        <f t="shared" si="26"/>
        <v>90000000</v>
      </c>
      <c r="H34" s="22"/>
      <c r="I34" s="22"/>
      <c r="J34" s="22">
        <v>80000000</v>
      </c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>
        <v>10000000</v>
      </c>
      <c r="AB34" s="23">
        <f t="shared" si="1"/>
        <v>2.2222222222222223E-2</v>
      </c>
      <c r="AC34" s="22">
        <f t="shared" si="27"/>
        <v>2000000</v>
      </c>
      <c r="AD34" s="22"/>
      <c r="AE34" s="22"/>
      <c r="AF34" s="22">
        <f>+'[2]FEBRERO 2017'!$L$469</f>
        <v>2000000</v>
      </c>
      <c r="AG34" s="22"/>
      <c r="AH34" s="22"/>
      <c r="AI34" s="22"/>
      <c r="AJ34" s="22"/>
      <c r="AK34" s="22"/>
      <c r="AL34" s="22"/>
      <c r="AM34" s="22"/>
      <c r="AN34" s="22"/>
      <c r="AO34" s="22"/>
      <c r="AP34" s="22"/>
      <c r="AQ34" s="22"/>
      <c r="AR34" s="22"/>
      <c r="AS34" s="22"/>
      <c r="AT34" s="22"/>
      <c r="AU34" s="22"/>
      <c r="AV34" s="22"/>
      <c r="AW34" s="22"/>
      <c r="AX34" s="23">
        <f t="shared" si="3"/>
        <v>0.97777777777777775</v>
      </c>
      <c r="AY34" s="22">
        <f t="shared" si="28"/>
        <v>88000000</v>
      </c>
      <c r="AZ34" s="22">
        <f t="shared" si="29"/>
        <v>0</v>
      </c>
      <c r="BA34" s="22">
        <f t="shared" si="29"/>
        <v>0</v>
      </c>
      <c r="BB34" s="22">
        <f t="shared" si="29"/>
        <v>78000000</v>
      </c>
      <c r="BC34" s="22">
        <f t="shared" si="29"/>
        <v>0</v>
      </c>
      <c r="BD34" s="22">
        <f t="shared" si="29"/>
        <v>0</v>
      </c>
      <c r="BE34" s="22">
        <f t="shared" si="29"/>
        <v>0</v>
      </c>
      <c r="BF34" s="22">
        <f t="shared" si="29"/>
        <v>0</v>
      </c>
      <c r="BG34" s="22">
        <f t="shared" si="29"/>
        <v>0</v>
      </c>
      <c r="BH34" s="22">
        <f t="shared" si="29"/>
        <v>0</v>
      </c>
      <c r="BI34" s="22">
        <f t="shared" si="29"/>
        <v>0</v>
      </c>
      <c r="BJ34" s="22">
        <f t="shared" si="29"/>
        <v>0</v>
      </c>
      <c r="BK34" s="22">
        <f t="shared" si="29"/>
        <v>0</v>
      </c>
      <c r="BL34" s="22">
        <f t="shared" si="29"/>
        <v>0</v>
      </c>
      <c r="BM34" s="22">
        <f t="shared" si="29"/>
        <v>0</v>
      </c>
      <c r="BN34" s="22">
        <f t="shared" si="29"/>
        <v>0</v>
      </c>
      <c r="BO34" s="22">
        <f t="shared" si="29"/>
        <v>0</v>
      </c>
      <c r="BP34" s="22">
        <f t="shared" si="30"/>
        <v>0</v>
      </c>
      <c r="BQ34" s="22">
        <f t="shared" si="30"/>
        <v>0</v>
      </c>
      <c r="BR34" s="22">
        <f t="shared" si="30"/>
        <v>0</v>
      </c>
      <c r="BS34" s="22">
        <f t="shared" si="30"/>
        <v>10000000</v>
      </c>
      <c r="BT34" s="23">
        <f t="shared" si="7"/>
        <v>2.2222222222222223E-2</v>
      </c>
      <c r="BU34" s="22">
        <f t="shared" si="31"/>
        <v>2000000</v>
      </c>
      <c r="BV34" s="22"/>
      <c r="BW34" s="22"/>
      <c r="BX34" s="22">
        <f>+'[2]FEBRERO 2017'!$H$467</f>
        <v>2000000</v>
      </c>
      <c r="BY34" s="22"/>
      <c r="BZ34" s="22"/>
      <c r="CA34" s="22"/>
      <c r="CB34" s="22"/>
      <c r="CC34" s="22"/>
      <c r="CD34" s="22"/>
      <c r="CE34" s="22"/>
      <c r="CF34" s="22"/>
      <c r="CG34" s="22"/>
      <c r="CH34" s="22"/>
      <c r="CI34" s="22"/>
      <c r="CJ34" s="22"/>
      <c r="CK34" s="22"/>
      <c r="CL34" s="22"/>
      <c r="CM34" s="22"/>
      <c r="CN34" s="22"/>
      <c r="CO34" s="22"/>
      <c r="CP34" s="23">
        <f t="shared" si="9"/>
        <v>0.97777777777777775</v>
      </c>
      <c r="CQ34" s="22">
        <f t="shared" si="32"/>
        <v>88000000</v>
      </c>
      <c r="CR34" s="22">
        <f t="shared" si="35"/>
        <v>0</v>
      </c>
      <c r="CS34" s="22">
        <f t="shared" si="33"/>
        <v>0</v>
      </c>
      <c r="CT34" s="22">
        <f t="shared" si="33"/>
        <v>78000000</v>
      </c>
      <c r="CU34" s="22">
        <f t="shared" si="33"/>
        <v>0</v>
      </c>
      <c r="CV34" s="22">
        <f t="shared" si="33"/>
        <v>0</v>
      </c>
      <c r="CW34" s="22">
        <f t="shared" si="33"/>
        <v>0</v>
      </c>
      <c r="CX34" s="22">
        <f t="shared" si="33"/>
        <v>0</v>
      </c>
      <c r="CY34" s="22">
        <f t="shared" si="33"/>
        <v>0</v>
      </c>
      <c r="CZ34" s="22">
        <f t="shared" si="33"/>
        <v>0</v>
      </c>
      <c r="DA34" s="22">
        <f t="shared" si="33"/>
        <v>0</v>
      </c>
      <c r="DB34" s="22">
        <f t="shared" si="33"/>
        <v>0</v>
      </c>
      <c r="DC34" s="22">
        <f t="shared" si="33"/>
        <v>0</v>
      </c>
      <c r="DD34" s="22">
        <f t="shared" si="33"/>
        <v>0</v>
      </c>
      <c r="DE34" s="22">
        <f t="shared" si="33"/>
        <v>0</v>
      </c>
      <c r="DF34" s="22">
        <f t="shared" si="33"/>
        <v>0</v>
      </c>
      <c r="DG34" s="22">
        <f t="shared" si="33"/>
        <v>0</v>
      </c>
      <c r="DH34" s="22">
        <f t="shared" si="33"/>
        <v>0</v>
      </c>
      <c r="DI34" s="22">
        <f t="shared" si="34"/>
        <v>0</v>
      </c>
      <c r="DJ34" s="22">
        <f t="shared" si="34"/>
        <v>0</v>
      </c>
      <c r="DK34" s="22">
        <f t="shared" si="34"/>
        <v>10000000</v>
      </c>
      <c r="DM34" s="26">
        <f t="shared" si="25"/>
        <v>90000000</v>
      </c>
    </row>
    <row r="35" spans="1:118" ht="38.25" customHeight="1" x14ac:dyDescent="0.25">
      <c r="A35" s="27"/>
      <c r="B35" s="173"/>
      <c r="C35" s="18" t="s">
        <v>129</v>
      </c>
      <c r="D35" s="19" t="s">
        <v>130</v>
      </c>
      <c r="E35" s="20">
        <v>410</v>
      </c>
      <c r="F35" s="21" t="s">
        <v>131</v>
      </c>
      <c r="G35" s="22">
        <f t="shared" si="26"/>
        <v>8000000</v>
      </c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>
        <v>8000000</v>
      </c>
      <c r="AB35" s="23">
        <f t="shared" si="1"/>
        <v>0</v>
      </c>
      <c r="AC35" s="22">
        <f t="shared" si="27"/>
        <v>0</v>
      </c>
      <c r="AD35" s="22"/>
      <c r="AE35" s="22"/>
      <c r="AF35" s="22"/>
      <c r="AG35" s="22"/>
      <c r="AH35" s="22"/>
      <c r="AI35" s="22"/>
      <c r="AJ35" s="22"/>
      <c r="AK35" s="22"/>
      <c r="AL35" s="22"/>
      <c r="AM35" s="22"/>
      <c r="AN35" s="22"/>
      <c r="AO35" s="22"/>
      <c r="AP35" s="22"/>
      <c r="AQ35" s="22"/>
      <c r="AR35" s="22"/>
      <c r="AS35" s="22"/>
      <c r="AT35" s="22"/>
      <c r="AU35" s="22"/>
      <c r="AV35" s="22"/>
      <c r="AW35" s="22"/>
      <c r="AX35" s="23">
        <f t="shared" si="3"/>
        <v>1</v>
      </c>
      <c r="AY35" s="22">
        <f t="shared" si="28"/>
        <v>8000000</v>
      </c>
      <c r="AZ35" s="22">
        <f t="shared" si="29"/>
        <v>0</v>
      </c>
      <c r="BA35" s="22">
        <f t="shared" si="29"/>
        <v>0</v>
      </c>
      <c r="BB35" s="22">
        <f t="shared" si="29"/>
        <v>0</v>
      </c>
      <c r="BC35" s="22">
        <f t="shared" si="29"/>
        <v>0</v>
      </c>
      <c r="BD35" s="22">
        <f t="shared" si="29"/>
        <v>0</v>
      </c>
      <c r="BE35" s="22">
        <f t="shared" si="29"/>
        <v>0</v>
      </c>
      <c r="BF35" s="22">
        <f t="shared" si="29"/>
        <v>0</v>
      </c>
      <c r="BG35" s="22">
        <f t="shared" si="29"/>
        <v>0</v>
      </c>
      <c r="BH35" s="22">
        <f t="shared" si="29"/>
        <v>0</v>
      </c>
      <c r="BI35" s="22">
        <f t="shared" si="29"/>
        <v>0</v>
      </c>
      <c r="BJ35" s="22">
        <f t="shared" si="29"/>
        <v>0</v>
      </c>
      <c r="BK35" s="22">
        <f t="shared" si="29"/>
        <v>0</v>
      </c>
      <c r="BL35" s="22">
        <f t="shared" si="29"/>
        <v>0</v>
      </c>
      <c r="BM35" s="22">
        <f t="shared" si="29"/>
        <v>0</v>
      </c>
      <c r="BN35" s="22">
        <f t="shared" si="29"/>
        <v>0</v>
      </c>
      <c r="BO35" s="22">
        <f t="shared" si="29"/>
        <v>0</v>
      </c>
      <c r="BP35" s="22">
        <f t="shared" si="30"/>
        <v>0</v>
      </c>
      <c r="BQ35" s="22">
        <f t="shared" si="30"/>
        <v>0</v>
      </c>
      <c r="BR35" s="22">
        <f t="shared" si="30"/>
        <v>0</v>
      </c>
      <c r="BS35" s="22">
        <f t="shared" si="30"/>
        <v>8000000</v>
      </c>
      <c r="BT35" s="23">
        <f t="shared" si="7"/>
        <v>0</v>
      </c>
      <c r="BU35" s="22">
        <f t="shared" si="31"/>
        <v>0</v>
      </c>
      <c r="BV35" s="22"/>
      <c r="BW35" s="22"/>
      <c r="BX35" s="22"/>
      <c r="BY35" s="22"/>
      <c r="BZ35" s="22"/>
      <c r="CA35" s="22"/>
      <c r="CB35" s="22"/>
      <c r="CC35" s="22"/>
      <c r="CD35" s="22"/>
      <c r="CE35" s="22"/>
      <c r="CF35" s="22"/>
      <c r="CG35" s="22"/>
      <c r="CH35" s="22"/>
      <c r="CI35" s="22"/>
      <c r="CJ35" s="22"/>
      <c r="CK35" s="22"/>
      <c r="CL35" s="22"/>
      <c r="CM35" s="22"/>
      <c r="CN35" s="22"/>
      <c r="CO35" s="22"/>
      <c r="CP35" s="23">
        <f t="shared" si="9"/>
        <v>1</v>
      </c>
      <c r="CQ35" s="22">
        <f t="shared" si="32"/>
        <v>8000000</v>
      </c>
      <c r="CR35" s="22">
        <f t="shared" si="35"/>
        <v>0</v>
      </c>
      <c r="CS35" s="22">
        <f t="shared" si="33"/>
        <v>0</v>
      </c>
      <c r="CT35" s="22">
        <f t="shared" si="33"/>
        <v>0</v>
      </c>
      <c r="CU35" s="22">
        <f t="shared" si="33"/>
        <v>0</v>
      </c>
      <c r="CV35" s="22">
        <f t="shared" si="33"/>
        <v>0</v>
      </c>
      <c r="CW35" s="22">
        <f t="shared" si="33"/>
        <v>0</v>
      </c>
      <c r="CX35" s="22">
        <f t="shared" si="33"/>
        <v>0</v>
      </c>
      <c r="CY35" s="22">
        <f t="shared" si="33"/>
        <v>0</v>
      </c>
      <c r="CZ35" s="22">
        <f t="shared" si="33"/>
        <v>0</v>
      </c>
      <c r="DA35" s="22">
        <f t="shared" si="33"/>
        <v>0</v>
      </c>
      <c r="DB35" s="22">
        <f t="shared" si="33"/>
        <v>0</v>
      </c>
      <c r="DC35" s="22">
        <f t="shared" si="33"/>
        <v>0</v>
      </c>
      <c r="DD35" s="22">
        <f t="shared" si="33"/>
        <v>0</v>
      </c>
      <c r="DE35" s="22">
        <f t="shared" si="33"/>
        <v>0</v>
      </c>
      <c r="DF35" s="22">
        <f t="shared" si="33"/>
        <v>0</v>
      </c>
      <c r="DG35" s="22">
        <f t="shared" si="33"/>
        <v>0</v>
      </c>
      <c r="DH35" s="22">
        <f t="shared" si="33"/>
        <v>0</v>
      </c>
      <c r="DI35" s="22">
        <f t="shared" si="34"/>
        <v>0</v>
      </c>
      <c r="DJ35" s="22">
        <f t="shared" si="34"/>
        <v>0</v>
      </c>
      <c r="DK35" s="22">
        <f t="shared" si="34"/>
        <v>8000000</v>
      </c>
      <c r="DM35" s="26">
        <f t="shared" si="25"/>
        <v>8000000</v>
      </c>
    </row>
    <row r="36" spans="1:118" ht="48.75" customHeight="1" x14ac:dyDescent="0.25">
      <c r="A36" s="27"/>
      <c r="B36" s="174"/>
      <c r="C36" s="18" t="s">
        <v>132</v>
      </c>
      <c r="D36" s="19" t="s">
        <v>133</v>
      </c>
      <c r="E36" s="20">
        <v>410</v>
      </c>
      <c r="F36" s="21" t="s">
        <v>134</v>
      </c>
      <c r="G36" s="22">
        <f t="shared" si="26"/>
        <v>215907499</v>
      </c>
      <c r="H36" s="22"/>
      <c r="I36" s="22">
        <v>200000000</v>
      </c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>
        <v>15907499</v>
      </c>
      <c r="Y36" s="22"/>
      <c r="Z36" s="22"/>
      <c r="AA36" s="22"/>
      <c r="AB36" s="23">
        <f t="shared" si="1"/>
        <v>0.92632261929911008</v>
      </c>
      <c r="AC36" s="22">
        <f t="shared" si="27"/>
        <v>200000000</v>
      </c>
      <c r="AD36" s="22"/>
      <c r="AE36" s="22">
        <f>+'[1]ENERO 2017'!$K$361</f>
        <v>200000000</v>
      </c>
      <c r="AF36" s="22"/>
      <c r="AG36" s="22"/>
      <c r="AH36" s="22"/>
      <c r="AI36" s="22"/>
      <c r="AJ36" s="22"/>
      <c r="AK36" s="22"/>
      <c r="AL36" s="22"/>
      <c r="AM36" s="22"/>
      <c r="AN36" s="22"/>
      <c r="AO36" s="22"/>
      <c r="AP36" s="22"/>
      <c r="AQ36" s="22"/>
      <c r="AR36" s="22"/>
      <c r="AS36" s="22"/>
      <c r="AT36" s="22"/>
      <c r="AU36" s="22"/>
      <c r="AV36" s="22"/>
      <c r="AW36" s="22"/>
      <c r="AX36" s="23">
        <f t="shared" si="3"/>
        <v>7.3677380700889916E-2</v>
      </c>
      <c r="AY36" s="22">
        <f t="shared" si="28"/>
        <v>15907499</v>
      </c>
      <c r="AZ36" s="22">
        <f t="shared" si="29"/>
        <v>0</v>
      </c>
      <c r="BA36" s="22">
        <f t="shared" si="29"/>
        <v>0</v>
      </c>
      <c r="BB36" s="22">
        <f t="shared" si="29"/>
        <v>0</v>
      </c>
      <c r="BC36" s="22">
        <f t="shared" si="29"/>
        <v>0</v>
      </c>
      <c r="BD36" s="22">
        <f t="shared" si="29"/>
        <v>0</v>
      </c>
      <c r="BE36" s="22">
        <f t="shared" si="29"/>
        <v>0</v>
      </c>
      <c r="BF36" s="22">
        <f t="shared" si="29"/>
        <v>0</v>
      </c>
      <c r="BG36" s="22">
        <f t="shared" si="29"/>
        <v>0</v>
      </c>
      <c r="BH36" s="22">
        <f t="shared" si="29"/>
        <v>0</v>
      </c>
      <c r="BI36" s="22">
        <f t="shared" si="29"/>
        <v>0</v>
      </c>
      <c r="BJ36" s="22">
        <f t="shared" si="29"/>
        <v>0</v>
      </c>
      <c r="BK36" s="22">
        <f t="shared" si="29"/>
        <v>0</v>
      </c>
      <c r="BL36" s="22">
        <f t="shared" si="29"/>
        <v>0</v>
      </c>
      <c r="BM36" s="22">
        <f t="shared" si="29"/>
        <v>0</v>
      </c>
      <c r="BN36" s="22">
        <f t="shared" si="29"/>
        <v>0</v>
      </c>
      <c r="BO36" s="22">
        <f t="shared" si="29"/>
        <v>0</v>
      </c>
      <c r="BP36" s="22">
        <f t="shared" si="30"/>
        <v>15907499</v>
      </c>
      <c r="BQ36" s="22">
        <f t="shared" si="30"/>
        <v>0</v>
      </c>
      <c r="BR36" s="22">
        <f t="shared" si="30"/>
        <v>0</v>
      </c>
      <c r="BS36" s="22">
        <f t="shared" si="30"/>
        <v>0</v>
      </c>
      <c r="BT36" s="23">
        <f t="shared" si="7"/>
        <v>0.14817132868553121</v>
      </c>
      <c r="BU36" s="22">
        <f t="shared" si="31"/>
        <v>31991301</v>
      </c>
      <c r="BV36" s="22"/>
      <c r="BW36" s="22">
        <f>+'[2]FEBRERO 2017'!$H$482</f>
        <v>31991301</v>
      </c>
      <c r="BX36" s="22"/>
      <c r="BY36" s="22"/>
      <c r="BZ36" s="22"/>
      <c r="CA36" s="22"/>
      <c r="CB36" s="22"/>
      <c r="CC36" s="22"/>
      <c r="CD36" s="22"/>
      <c r="CE36" s="22"/>
      <c r="CF36" s="22"/>
      <c r="CG36" s="22"/>
      <c r="CH36" s="22"/>
      <c r="CI36" s="22"/>
      <c r="CJ36" s="22"/>
      <c r="CK36" s="22"/>
      <c r="CL36" s="22"/>
      <c r="CM36" s="22"/>
      <c r="CN36" s="22"/>
      <c r="CO36" s="22"/>
      <c r="CP36" s="23">
        <f t="shared" si="9"/>
        <v>0.85182867131446882</v>
      </c>
      <c r="CQ36" s="22">
        <f t="shared" si="32"/>
        <v>183916198</v>
      </c>
      <c r="CR36" s="22">
        <f t="shared" si="35"/>
        <v>0</v>
      </c>
      <c r="CS36" s="22">
        <f t="shared" si="33"/>
        <v>168008699</v>
      </c>
      <c r="CT36" s="22">
        <f t="shared" si="33"/>
        <v>0</v>
      </c>
      <c r="CU36" s="22">
        <f t="shared" si="33"/>
        <v>0</v>
      </c>
      <c r="CV36" s="22">
        <f t="shared" si="33"/>
        <v>0</v>
      </c>
      <c r="CW36" s="22">
        <f t="shared" si="33"/>
        <v>0</v>
      </c>
      <c r="CX36" s="22">
        <f t="shared" si="33"/>
        <v>0</v>
      </c>
      <c r="CY36" s="22">
        <f t="shared" si="33"/>
        <v>0</v>
      </c>
      <c r="CZ36" s="22">
        <f t="shared" si="33"/>
        <v>0</v>
      </c>
      <c r="DA36" s="22">
        <f t="shared" si="33"/>
        <v>0</v>
      </c>
      <c r="DB36" s="22">
        <f t="shared" si="33"/>
        <v>0</v>
      </c>
      <c r="DC36" s="22">
        <f t="shared" si="33"/>
        <v>0</v>
      </c>
      <c r="DD36" s="22">
        <f t="shared" si="33"/>
        <v>0</v>
      </c>
      <c r="DE36" s="22">
        <f t="shared" si="33"/>
        <v>0</v>
      </c>
      <c r="DF36" s="22">
        <f t="shared" si="33"/>
        <v>0</v>
      </c>
      <c r="DG36" s="22">
        <f t="shared" si="33"/>
        <v>0</v>
      </c>
      <c r="DH36" s="22">
        <f t="shared" si="33"/>
        <v>15907499</v>
      </c>
      <c r="DI36" s="22">
        <f t="shared" si="34"/>
        <v>0</v>
      </c>
      <c r="DJ36" s="22">
        <f t="shared" si="34"/>
        <v>0</v>
      </c>
      <c r="DK36" s="22">
        <f t="shared" si="34"/>
        <v>0</v>
      </c>
      <c r="DM36" s="26">
        <f t="shared" si="25"/>
        <v>215907499</v>
      </c>
      <c r="DN36" s="55"/>
    </row>
    <row r="37" spans="1:118" ht="35.25" customHeight="1" x14ac:dyDescent="0.25">
      <c r="A37" s="170" t="s">
        <v>97</v>
      </c>
      <c r="B37" s="172" t="s">
        <v>135</v>
      </c>
      <c r="C37" s="18" t="s">
        <v>136</v>
      </c>
      <c r="D37" s="19" t="s">
        <v>137</v>
      </c>
      <c r="E37" s="28">
        <v>410</v>
      </c>
      <c r="F37" s="21" t="s">
        <v>101</v>
      </c>
      <c r="G37" s="22">
        <f t="shared" si="26"/>
        <v>40000000</v>
      </c>
      <c r="H37" s="22"/>
      <c r="I37" s="22"/>
      <c r="J37" s="22">
        <v>40000000</v>
      </c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3">
        <f t="shared" si="1"/>
        <v>0.25</v>
      </c>
      <c r="AC37" s="22">
        <f t="shared" si="27"/>
        <v>10000000</v>
      </c>
      <c r="AD37" s="22"/>
      <c r="AE37" s="22"/>
      <c r="AF37" s="22">
        <f>+'[1]ENERO 2017'!$L$372</f>
        <v>10000000</v>
      </c>
      <c r="AG37" s="22"/>
      <c r="AH37" s="22"/>
      <c r="AI37" s="22"/>
      <c r="AJ37" s="22"/>
      <c r="AK37" s="22"/>
      <c r="AL37" s="22"/>
      <c r="AM37" s="22"/>
      <c r="AN37" s="22"/>
      <c r="AO37" s="22"/>
      <c r="AP37" s="22"/>
      <c r="AQ37" s="22"/>
      <c r="AR37" s="22"/>
      <c r="AS37" s="22"/>
      <c r="AT37" s="22"/>
      <c r="AU37" s="22"/>
      <c r="AV37" s="22"/>
      <c r="AW37" s="22"/>
      <c r="AX37" s="23">
        <f t="shared" si="3"/>
        <v>0.75</v>
      </c>
      <c r="AY37" s="22">
        <f t="shared" si="28"/>
        <v>30000000</v>
      </c>
      <c r="AZ37" s="22">
        <f t="shared" si="29"/>
        <v>0</v>
      </c>
      <c r="BA37" s="22">
        <f t="shared" si="29"/>
        <v>0</v>
      </c>
      <c r="BB37" s="22">
        <f t="shared" si="29"/>
        <v>30000000</v>
      </c>
      <c r="BC37" s="22">
        <f t="shared" si="29"/>
        <v>0</v>
      </c>
      <c r="BD37" s="22">
        <f t="shared" si="29"/>
        <v>0</v>
      </c>
      <c r="BE37" s="22">
        <f t="shared" si="29"/>
        <v>0</v>
      </c>
      <c r="BF37" s="22">
        <f t="shared" si="29"/>
        <v>0</v>
      </c>
      <c r="BG37" s="22">
        <f t="shared" si="29"/>
        <v>0</v>
      </c>
      <c r="BH37" s="22">
        <f t="shared" si="29"/>
        <v>0</v>
      </c>
      <c r="BI37" s="22">
        <f t="shared" si="29"/>
        <v>0</v>
      </c>
      <c r="BJ37" s="22">
        <f t="shared" si="29"/>
        <v>0</v>
      </c>
      <c r="BK37" s="22">
        <f t="shared" si="29"/>
        <v>0</v>
      </c>
      <c r="BL37" s="22">
        <f t="shared" si="29"/>
        <v>0</v>
      </c>
      <c r="BM37" s="22">
        <f t="shared" si="29"/>
        <v>0</v>
      </c>
      <c r="BN37" s="22">
        <f t="shared" si="29"/>
        <v>0</v>
      </c>
      <c r="BO37" s="22">
        <f t="shared" si="29"/>
        <v>0</v>
      </c>
      <c r="BP37" s="22">
        <f t="shared" si="30"/>
        <v>0</v>
      </c>
      <c r="BQ37" s="22">
        <f t="shared" si="30"/>
        <v>0</v>
      </c>
      <c r="BR37" s="22">
        <f t="shared" si="30"/>
        <v>0</v>
      </c>
      <c r="BS37" s="22">
        <f t="shared" si="30"/>
        <v>0</v>
      </c>
      <c r="BT37" s="23">
        <f t="shared" si="7"/>
        <v>0</v>
      </c>
      <c r="BU37" s="22">
        <f t="shared" si="31"/>
        <v>0</v>
      </c>
      <c r="BV37" s="22"/>
      <c r="BW37" s="22"/>
      <c r="BX37" s="22"/>
      <c r="BY37" s="22"/>
      <c r="BZ37" s="22"/>
      <c r="CA37" s="22"/>
      <c r="CB37" s="22"/>
      <c r="CC37" s="22"/>
      <c r="CD37" s="22"/>
      <c r="CE37" s="22"/>
      <c r="CF37" s="22"/>
      <c r="CG37" s="22"/>
      <c r="CH37" s="22"/>
      <c r="CI37" s="22"/>
      <c r="CJ37" s="22"/>
      <c r="CK37" s="22"/>
      <c r="CL37" s="22"/>
      <c r="CM37" s="22"/>
      <c r="CN37" s="22"/>
      <c r="CO37" s="22"/>
      <c r="CP37" s="23">
        <f t="shared" si="9"/>
        <v>1</v>
      </c>
      <c r="CQ37" s="22">
        <f t="shared" si="32"/>
        <v>40000000</v>
      </c>
      <c r="CR37" s="22">
        <f t="shared" si="35"/>
        <v>0</v>
      </c>
      <c r="CS37" s="22">
        <f t="shared" si="33"/>
        <v>0</v>
      </c>
      <c r="CT37" s="22">
        <f t="shared" si="33"/>
        <v>40000000</v>
      </c>
      <c r="CU37" s="22">
        <f t="shared" si="33"/>
        <v>0</v>
      </c>
      <c r="CV37" s="22">
        <f t="shared" si="33"/>
        <v>0</v>
      </c>
      <c r="CW37" s="22">
        <f t="shared" si="33"/>
        <v>0</v>
      </c>
      <c r="CX37" s="22">
        <f t="shared" si="33"/>
        <v>0</v>
      </c>
      <c r="CY37" s="22">
        <f t="shared" si="33"/>
        <v>0</v>
      </c>
      <c r="CZ37" s="22">
        <f t="shared" si="33"/>
        <v>0</v>
      </c>
      <c r="DA37" s="22">
        <f t="shared" si="33"/>
        <v>0</v>
      </c>
      <c r="DB37" s="22">
        <f t="shared" si="33"/>
        <v>0</v>
      </c>
      <c r="DC37" s="22">
        <f t="shared" si="33"/>
        <v>0</v>
      </c>
      <c r="DD37" s="22">
        <f t="shared" si="33"/>
        <v>0</v>
      </c>
      <c r="DE37" s="22">
        <f t="shared" si="33"/>
        <v>0</v>
      </c>
      <c r="DF37" s="22">
        <f t="shared" si="33"/>
        <v>0</v>
      </c>
      <c r="DG37" s="22">
        <f t="shared" si="33"/>
        <v>0</v>
      </c>
      <c r="DH37" s="22">
        <f t="shared" si="33"/>
        <v>0</v>
      </c>
      <c r="DI37" s="22">
        <f t="shared" si="34"/>
        <v>0</v>
      </c>
      <c r="DJ37" s="22">
        <f t="shared" si="34"/>
        <v>0</v>
      </c>
      <c r="DK37" s="22">
        <f t="shared" si="34"/>
        <v>0</v>
      </c>
      <c r="DM37" s="26">
        <f t="shared" si="25"/>
        <v>40000000</v>
      </c>
    </row>
    <row r="38" spans="1:118" ht="31.5" customHeight="1" x14ac:dyDescent="0.25">
      <c r="A38" s="170"/>
      <c r="B38" s="173"/>
      <c r="C38" s="18" t="s">
        <v>138</v>
      </c>
      <c r="D38" s="19" t="s">
        <v>139</v>
      </c>
      <c r="E38" s="20">
        <v>410</v>
      </c>
      <c r="F38" s="21" t="s">
        <v>140</v>
      </c>
      <c r="G38" s="22">
        <f t="shared" si="26"/>
        <v>70000000</v>
      </c>
      <c r="H38" s="22"/>
      <c r="I38" s="22"/>
      <c r="J38" s="22">
        <v>70000000</v>
      </c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3">
        <f t="shared" si="1"/>
        <v>0.14285714285714285</v>
      </c>
      <c r="AC38" s="22">
        <f t="shared" si="27"/>
        <v>10000000</v>
      </c>
      <c r="AD38" s="22"/>
      <c r="AE38" s="22"/>
      <c r="AF38" s="22">
        <f>+'[1]ENERO 2017'!$L$379</f>
        <v>10000000</v>
      </c>
      <c r="AG38" s="22"/>
      <c r="AH38" s="22"/>
      <c r="AI38" s="22"/>
      <c r="AJ38" s="22"/>
      <c r="AK38" s="22"/>
      <c r="AL38" s="22"/>
      <c r="AM38" s="22"/>
      <c r="AN38" s="22"/>
      <c r="AO38" s="22"/>
      <c r="AP38" s="22"/>
      <c r="AQ38" s="22"/>
      <c r="AR38" s="22"/>
      <c r="AS38" s="22"/>
      <c r="AT38" s="22"/>
      <c r="AU38" s="22"/>
      <c r="AV38" s="22"/>
      <c r="AW38" s="22"/>
      <c r="AX38" s="23">
        <f t="shared" si="3"/>
        <v>0.85714285714285721</v>
      </c>
      <c r="AY38" s="22">
        <f t="shared" si="28"/>
        <v>60000000</v>
      </c>
      <c r="AZ38" s="22">
        <f t="shared" si="29"/>
        <v>0</v>
      </c>
      <c r="BA38" s="22">
        <f t="shared" si="29"/>
        <v>0</v>
      </c>
      <c r="BB38" s="22">
        <f t="shared" si="29"/>
        <v>60000000</v>
      </c>
      <c r="BC38" s="22">
        <f t="shared" si="29"/>
        <v>0</v>
      </c>
      <c r="BD38" s="22">
        <f t="shared" si="29"/>
        <v>0</v>
      </c>
      <c r="BE38" s="22">
        <f t="shared" si="29"/>
        <v>0</v>
      </c>
      <c r="BF38" s="22">
        <f t="shared" si="29"/>
        <v>0</v>
      </c>
      <c r="BG38" s="22">
        <f t="shared" si="29"/>
        <v>0</v>
      </c>
      <c r="BH38" s="22">
        <f t="shared" si="29"/>
        <v>0</v>
      </c>
      <c r="BI38" s="22">
        <f t="shared" si="29"/>
        <v>0</v>
      </c>
      <c r="BJ38" s="22">
        <f t="shared" si="29"/>
        <v>0</v>
      </c>
      <c r="BK38" s="22">
        <f t="shared" si="29"/>
        <v>0</v>
      </c>
      <c r="BL38" s="22">
        <f t="shared" si="29"/>
        <v>0</v>
      </c>
      <c r="BM38" s="22">
        <f t="shared" si="29"/>
        <v>0</v>
      </c>
      <c r="BN38" s="22">
        <f t="shared" si="29"/>
        <v>0</v>
      </c>
      <c r="BO38" s="22">
        <f t="shared" ref="BO38:BO51" si="36">+W38-AS38</f>
        <v>0</v>
      </c>
      <c r="BP38" s="22">
        <f t="shared" si="30"/>
        <v>0</v>
      </c>
      <c r="BQ38" s="22">
        <f t="shared" si="30"/>
        <v>0</v>
      </c>
      <c r="BR38" s="22">
        <f t="shared" si="30"/>
        <v>0</v>
      </c>
      <c r="BS38" s="22">
        <f t="shared" si="30"/>
        <v>0</v>
      </c>
      <c r="BT38" s="23">
        <f t="shared" si="7"/>
        <v>0</v>
      </c>
      <c r="BU38" s="22">
        <f t="shared" si="31"/>
        <v>0</v>
      </c>
      <c r="BV38" s="22"/>
      <c r="BW38" s="22"/>
      <c r="BX38" s="22"/>
      <c r="BY38" s="22"/>
      <c r="BZ38" s="22"/>
      <c r="CA38" s="22"/>
      <c r="CB38" s="22"/>
      <c r="CC38" s="22"/>
      <c r="CD38" s="22"/>
      <c r="CE38" s="22"/>
      <c r="CF38" s="22"/>
      <c r="CG38" s="22"/>
      <c r="CH38" s="22"/>
      <c r="CI38" s="22"/>
      <c r="CJ38" s="22"/>
      <c r="CK38" s="22"/>
      <c r="CL38" s="22"/>
      <c r="CM38" s="22"/>
      <c r="CN38" s="22"/>
      <c r="CO38" s="22"/>
      <c r="CP38" s="23">
        <f t="shared" si="9"/>
        <v>1</v>
      </c>
      <c r="CQ38" s="22">
        <f t="shared" si="32"/>
        <v>70000000</v>
      </c>
      <c r="CR38" s="22">
        <f t="shared" si="35"/>
        <v>0</v>
      </c>
      <c r="CS38" s="22">
        <f t="shared" si="33"/>
        <v>0</v>
      </c>
      <c r="CT38" s="22">
        <f t="shared" si="33"/>
        <v>70000000</v>
      </c>
      <c r="CU38" s="22">
        <f t="shared" si="33"/>
        <v>0</v>
      </c>
      <c r="CV38" s="22">
        <f t="shared" si="33"/>
        <v>0</v>
      </c>
      <c r="CW38" s="22">
        <f t="shared" si="33"/>
        <v>0</v>
      </c>
      <c r="CX38" s="22">
        <f t="shared" si="33"/>
        <v>0</v>
      </c>
      <c r="CY38" s="22">
        <f t="shared" si="33"/>
        <v>0</v>
      </c>
      <c r="CZ38" s="22">
        <f t="shared" si="33"/>
        <v>0</v>
      </c>
      <c r="DA38" s="22">
        <f t="shared" si="33"/>
        <v>0</v>
      </c>
      <c r="DB38" s="22">
        <f t="shared" si="33"/>
        <v>0</v>
      </c>
      <c r="DC38" s="22">
        <f t="shared" si="33"/>
        <v>0</v>
      </c>
      <c r="DD38" s="22">
        <f t="shared" si="33"/>
        <v>0</v>
      </c>
      <c r="DE38" s="22">
        <f t="shared" si="33"/>
        <v>0</v>
      </c>
      <c r="DF38" s="22">
        <f t="shared" si="33"/>
        <v>0</v>
      </c>
      <c r="DG38" s="22">
        <f t="shared" si="33"/>
        <v>0</v>
      </c>
      <c r="DH38" s="22">
        <f t="shared" ref="DH38:DH51" si="37">X38-CL38</f>
        <v>0</v>
      </c>
      <c r="DI38" s="22">
        <f t="shared" si="34"/>
        <v>0</v>
      </c>
      <c r="DJ38" s="22">
        <f t="shared" si="34"/>
        <v>0</v>
      </c>
      <c r="DK38" s="22">
        <f t="shared" si="34"/>
        <v>0</v>
      </c>
      <c r="DM38" s="26">
        <f t="shared" si="25"/>
        <v>70000000</v>
      </c>
    </row>
    <row r="39" spans="1:118" ht="23.25" customHeight="1" x14ac:dyDescent="0.25">
      <c r="A39" s="170"/>
      <c r="B39" s="173"/>
      <c r="C39" s="18" t="s">
        <v>141</v>
      </c>
      <c r="D39" s="19" t="s">
        <v>142</v>
      </c>
      <c r="E39" s="20">
        <v>410</v>
      </c>
      <c r="F39" s="21" t="s">
        <v>101</v>
      </c>
      <c r="G39" s="22">
        <f t="shared" si="26"/>
        <v>80000000</v>
      </c>
      <c r="H39" s="22"/>
      <c r="I39" s="22"/>
      <c r="J39" s="22">
        <v>80000000</v>
      </c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3">
        <f t="shared" si="1"/>
        <v>1</v>
      </c>
      <c r="AC39" s="22">
        <f t="shared" si="27"/>
        <v>80000000</v>
      </c>
      <c r="AD39" s="22"/>
      <c r="AE39" s="22"/>
      <c r="AF39" s="22">
        <f>+'[1]ENERO 2017'!$L$385</f>
        <v>80000000</v>
      </c>
      <c r="AG39" s="22"/>
      <c r="AH39" s="22"/>
      <c r="AI39" s="22"/>
      <c r="AJ39" s="22"/>
      <c r="AK39" s="22"/>
      <c r="AL39" s="22"/>
      <c r="AM39" s="22"/>
      <c r="AN39" s="22"/>
      <c r="AO39" s="22"/>
      <c r="AP39" s="22"/>
      <c r="AQ39" s="22"/>
      <c r="AR39" s="22"/>
      <c r="AS39" s="22"/>
      <c r="AT39" s="22"/>
      <c r="AU39" s="22"/>
      <c r="AV39" s="22"/>
      <c r="AW39" s="22"/>
      <c r="AX39" s="23">
        <f t="shared" si="3"/>
        <v>0</v>
      </c>
      <c r="AY39" s="22">
        <f t="shared" si="28"/>
        <v>0</v>
      </c>
      <c r="AZ39" s="22">
        <f t="shared" ref="AZ39:BN51" si="38">+H39-AD39</f>
        <v>0</v>
      </c>
      <c r="BA39" s="22">
        <f t="shared" si="38"/>
        <v>0</v>
      </c>
      <c r="BB39" s="22">
        <f t="shared" si="38"/>
        <v>0</v>
      </c>
      <c r="BC39" s="22">
        <f t="shared" si="38"/>
        <v>0</v>
      </c>
      <c r="BD39" s="22">
        <f t="shared" si="38"/>
        <v>0</v>
      </c>
      <c r="BE39" s="22">
        <f t="shared" si="38"/>
        <v>0</v>
      </c>
      <c r="BF39" s="22">
        <f t="shared" si="38"/>
        <v>0</v>
      </c>
      <c r="BG39" s="22">
        <f t="shared" si="38"/>
        <v>0</v>
      </c>
      <c r="BH39" s="22">
        <f t="shared" si="38"/>
        <v>0</v>
      </c>
      <c r="BI39" s="22">
        <f t="shared" si="38"/>
        <v>0</v>
      </c>
      <c r="BJ39" s="22">
        <f t="shared" si="38"/>
        <v>0</v>
      </c>
      <c r="BK39" s="22">
        <f t="shared" si="38"/>
        <v>0</v>
      </c>
      <c r="BL39" s="22">
        <f t="shared" si="38"/>
        <v>0</v>
      </c>
      <c r="BM39" s="22">
        <f t="shared" si="38"/>
        <v>0</v>
      </c>
      <c r="BN39" s="22">
        <f t="shared" si="38"/>
        <v>0</v>
      </c>
      <c r="BO39" s="22">
        <f t="shared" si="36"/>
        <v>0</v>
      </c>
      <c r="BP39" s="22">
        <f t="shared" si="30"/>
        <v>0</v>
      </c>
      <c r="BQ39" s="22">
        <f t="shared" si="30"/>
        <v>0</v>
      </c>
      <c r="BR39" s="22">
        <f t="shared" si="30"/>
        <v>0</v>
      </c>
      <c r="BS39" s="22">
        <f t="shared" si="30"/>
        <v>0</v>
      </c>
      <c r="BT39" s="23">
        <f t="shared" si="7"/>
        <v>0.23297075</v>
      </c>
      <c r="BU39" s="22">
        <f t="shared" si="31"/>
        <v>18637660</v>
      </c>
      <c r="BV39" s="22"/>
      <c r="BW39" s="22"/>
      <c r="BX39" s="22">
        <f>+'[2]FEBRERO 2017'!$H$518</f>
        <v>18637660</v>
      </c>
      <c r="BY39" s="22"/>
      <c r="BZ39" s="22"/>
      <c r="CA39" s="22"/>
      <c r="CB39" s="22"/>
      <c r="CC39" s="22"/>
      <c r="CD39" s="22"/>
      <c r="CE39" s="22"/>
      <c r="CF39" s="22"/>
      <c r="CG39" s="22"/>
      <c r="CH39" s="22"/>
      <c r="CI39" s="22"/>
      <c r="CJ39" s="22"/>
      <c r="CK39" s="22"/>
      <c r="CL39" s="22"/>
      <c r="CM39" s="22"/>
      <c r="CN39" s="22"/>
      <c r="CO39" s="22"/>
      <c r="CP39" s="23">
        <f t="shared" si="9"/>
        <v>0.76702925</v>
      </c>
      <c r="CQ39" s="22">
        <f t="shared" si="32"/>
        <v>61362340</v>
      </c>
      <c r="CR39" s="22">
        <f t="shared" si="35"/>
        <v>0</v>
      </c>
      <c r="CS39" s="22">
        <f t="shared" si="35"/>
        <v>0</v>
      </c>
      <c r="CT39" s="22">
        <f t="shared" si="35"/>
        <v>61362340</v>
      </c>
      <c r="CU39" s="22">
        <f t="shared" si="35"/>
        <v>0</v>
      </c>
      <c r="CV39" s="22">
        <f t="shared" si="35"/>
        <v>0</v>
      </c>
      <c r="CW39" s="22">
        <f t="shared" si="35"/>
        <v>0</v>
      </c>
      <c r="CX39" s="22">
        <f t="shared" si="35"/>
        <v>0</v>
      </c>
      <c r="CY39" s="22">
        <f t="shared" si="35"/>
        <v>0</v>
      </c>
      <c r="CZ39" s="22">
        <f t="shared" si="35"/>
        <v>0</v>
      </c>
      <c r="DA39" s="22">
        <f t="shared" si="35"/>
        <v>0</v>
      </c>
      <c r="DB39" s="22">
        <f t="shared" si="35"/>
        <v>0</v>
      </c>
      <c r="DC39" s="22">
        <f t="shared" si="35"/>
        <v>0</v>
      </c>
      <c r="DD39" s="22">
        <f t="shared" si="35"/>
        <v>0</v>
      </c>
      <c r="DE39" s="22">
        <f t="shared" si="35"/>
        <v>0</v>
      </c>
      <c r="DF39" s="22">
        <f t="shared" si="35"/>
        <v>0</v>
      </c>
      <c r="DG39" s="22">
        <f t="shared" si="35"/>
        <v>0</v>
      </c>
      <c r="DH39" s="22">
        <f t="shared" si="37"/>
        <v>0</v>
      </c>
      <c r="DI39" s="22">
        <f t="shared" si="34"/>
        <v>0</v>
      </c>
      <c r="DJ39" s="22">
        <f t="shared" si="34"/>
        <v>0</v>
      </c>
      <c r="DK39" s="22">
        <f t="shared" si="34"/>
        <v>0</v>
      </c>
      <c r="DM39" s="26">
        <f t="shared" si="25"/>
        <v>80000000</v>
      </c>
    </row>
    <row r="40" spans="1:118" ht="33.75" customHeight="1" x14ac:dyDescent="0.25">
      <c r="A40" s="170"/>
      <c r="B40" s="172" t="s">
        <v>143</v>
      </c>
      <c r="C40" s="18" t="s">
        <v>144</v>
      </c>
      <c r="D40" s="19" t="s">
        <v>145</v>
      </c>
      <c r="E40" s="20">
        <v>410</v>
      </c>
      <c r="F40" s="21" t="s">
        <v>101</v>
      </c>
      <c r="G40" s="22">
        <f t="shared" si="26"/>
        <v>80000000</v>
      </c>
      <c r="H40" s="22"/>
      <c r="I40" s="22"/>
      <c r="J40" s="22">
        <v>80000000</v>
      </c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3">
        <f t="shared" si="1"/>
        <v>0</v>
      </c>
      <c r="AC40" s="22">
        <f t="shared" si="27"/>
        <v>0</v>
      </c>
      <c r="AD40" s="22"/>
      <c r="AE40" s="22"/>
      <c r="AF40" s="22"/>
      <c r="AG40" s="22"/>
      <c r="AH40" s="22"/>
      <c r="AI40" s="22"/>
      <c r="AJ40" s="22"/>
      <c r="AK40" s="22"/>
      <c r="AL40" s="22"/>
      <c r="AM40" s="22"/>
      <c r="AN40" s="22"/>
      <c r="AO40" s="22"/>
      <c r="AP40" s="22"/>
      <c r="AQ40" s="22"/>
      <c r="AR40" s="22"/>
      <c r="AS40" s="22"/>
      <c r="AT40" s="22"/>
      <c r="AU40" s="22"/>
      <c r="AV40" s="22"/>
      <c r="AW40" s="22"/>
      <c r="AX40" s="23">
        <f t="shared" si="3"/>
        <v>1</v>
      </c>
      <c r="AY40" s="22">
        <f t="shared" si="28"/>
        <v>80000000</v>
      </c>
      <c r="AZ40" s="22">
        <f t="shared" si="38"/>
        <v>0</v>
      </c>
      <c r="BA40" s="22">
        <f t="shared" si="38"/>
        <v>0</v>
      </c>
      <c r="BB40" s="22">
        <f t="shared" si="38"/>
        <v>80000000</v>
      </c>
      <c r="BC40" s="22">
        <f t="shared" si="38"/>
        <v>0</v>
      </c>
      <c r="BD40" s="22">
        <f t="shared" si="38"/>
        <v>0</v>
      </c>
      <c r="BE40" s="22">
        <f t="shared" si="38"/>
        <v>0</v>
      </c>
      <c r="BF40" s="22">
        <f t="shared" si="38"/>
        <v>0</v>
      </c>
      <c r="BG40" s="22">
        <f t="shared" si="38"/>
        <v>0</v>
      </c>
      <c r="BH40" s="22">
        <f t="shared" si="38"/>
        <v>0</v>
      </c>
      <c r="BI40" s="22">
        <f t="shared" si="38"/>
        <v>0</v>
      </c>
      <c r="BJ40" s="22">
        <f t="shared" si="38"/>
        <v>0</v>
      </c>
      <c r="BK40" s="22">
        <f t="shared" si="38"/>
        <v>0</v>
      </c>
      <c r="BL40" s="22">
        <f t="shared" si="38"/>
        <v>0</v>
      </c>
      <c r="BM40" s="22">
        <f t="shared" si="38"/>
        <v>0</v>
      </c>
      <c r="BN40" s="22">
        <f t="shared" si="38"/>
        <v>0</v>
      </c>
      <c r="BO40" s="22">
        <f t="shared" si="36"/>
        <v>0</v>
      </c>
      <c r="BP40" s="22">
        <f t="shared" si="30"/>
        <v>0</v>
      </c>
      <c r="BQ40" s="22">
        <f t="shared" si="30"/>
        <v>0</v>
      </c>
      <c r="BR40" s="22">
        <f t="shared" si="30"/>
        <v>0</v>
      </c>
      <c r="BS40" s="22">
        <f t="shared" si="30"/>
        <v>0</v>
      </c>
      <c r="BT40" s="23">
        <f t="shared" si="7"/>
        <v>0</v>
      </c>
      <c r="BU40" s="22">
        <f t="shared" si="31"/>
        <v>0</v>
      </c>
      <c r="BV40" s="22"/>
      <c r="BW40" s="22"/>
      <c r="BX40" s="22"/>
      <c r="BY40" s="22"/>
      <c r="BZ40" s="22"/>
      <c r="CA40" s="22"/>
      <c r="CB40" s="22"/>
      <c r="CC40" s="22"/>
      <c r="CD40" s="22"/>
      <c r="CE40" s="22"/>
      <c r="CF40" s="22"/>
      <c r="CG40" s="22"/>
      <c r="CH40" s="22"/>
      <c r="CI40" s="22"/>
      <c r="CJ40" s="22"/>
      <c r="CK40" s="22"/>
      <c r="CL40" s="22"/>
      <c r="CM40" s="22"/>
      <c r="CN40" s="22"/>
      <c r="CO40" s="22"/>
      <c r="CP40" s="23">
        <f t="shared" si="9"/>
        <v>1</v>
      </c>
      <c r="CQ40" s="22">
        <f t="shared" si="32"/>
        <v>80000000</v>
      </c>
      <c r="CR40" s="22">
        <f t="shared" si="35"/>
        <v>0</v>
      </c>
      <c r="CS40" s="22">
        <f t="shared" si="35"/>
        <v>0</v>
      </c>
      <c r="CT40" s="22">
        <f t="shared" si="35"/>
        <v>80000000</v>
      </c>
      <c r="CU40" s="22">
        <f t="shared" si="35"/>
        <v>0</v>
      </c>
      <c r="CV40" s="22">
        <f t="shared" si="35"/>
        <v>0</v>
      </c>
      <c r="CW40" s="22">
        <f t="shared" si="35"/>
        <v>0</v>
      </c>
      <c r="CX40" s="22">
        <f t="shared" si="35"/>
        <v>0</v>
      </c>
      <c r="CY40" s="22">
        <f t="shared" si="35"/>
        <v>0</v>
      </c>
      <c r="CZ40" s="22">
        <f t="shared" si="35"/>
        <v>0</v>
      </c>
      <c r="DA40" s="22">
        <f t="shared" si="35"/>
        <v>0</v>
      </c>
      <c r="DB40" s="22">
        <f t="shared" si="35"/>
        <v>0</v>
      </c>
      <c r="DC40" s="22">
        <f t="shared" si="35"/>
        <v>0</v>
      </c>
      <c r="DD40" s="22">
        <f t="shared" si="35"/>
        <v>0</v>
      </c>
      <c r="DE40" s="22">
        <f t="shared" si="35"/>
        <v>0</v>
      </c>
      <c r="DF40" s="22">
        <f t="shared" si="35"/>
        <v>0</v>
      </c>
      <c r="DG40" s="22">
        <f t="shared" si="35"/>
        <v>0</v>
      </c>
      <c r="DH40" s="22">
        <f t="shared" si="37"/>
        <v>0</v>
      </c>
      <c r="DI40" s="22">
        <f t="shared" si="34"/>
        <v>0</v>
      </c>
      <c r="DJ40" s="22">
        <f t="shared" si="34"/>
        <v>0</v>
      </c>
      <c r="DK40" s="22">
        <f t="shared" si="34"/>
        <v>0</v>
      </c>
      <c r="DM40" s="26">
        <f t="shared" si="25"/>
        <v>80000000</v>
      </c>
    </row>
    <row r="41" spans="1:118" ht="42" customHeight="1" x14ac:dyDescent="0.25">
      <c r="A41" s="170"/>
      <c r="B41" s="173"/>
      <c r="C41" s="18" t="s">
        <v>146</v>
      </c>
      <c r="D41" s="50" t="s">
        <v>147</v>
      </c>
      <c r="E41" s="20">
        <v>410</v>
      </c>
      <c r="F41" s="21" t="s">
        <v>148</v>
      </c>
      <c r="G41" s="22">
        <f t="shared" si="26"/>
        <v>35000000</v>
      </c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56"/>
      <c r="AA41" s="56">
        <v>35000000</v>
      </c>
      <c r="AB41" s="23">
        <f t="shared" si="1"/>
        <v>8.4000000000000005E-2</v>
      </c>
      <c r="AC41" s="22">
        <f t="shared" si="27"/>
        <v>2940000</v>
      </c>
      <c r="AD41" s="22"/>
      <c r="AE41" s="22"/>
      <c r="AF41" s="22"/>
      <c r="AG41" s="22"/>
      <c r="AH41" s="22"/>
      <c r="AI41" s="22"/>
      <c r="AJ41" s="22"/>
      <c r="AK41" s="22"/>
      <c r="AL41" s="22"/>
      <c r="AM41" s="22"/>
      <c r="AN41" s="22"/>
      <c r="AO41" s="22"/>
      <c r="AP41" s="22"/>
      <c r="AQ41" s="22"/>
      <c r="AR41" s="22"/>
      <c r="AS41" s="22"/>
      <c r="AT41" s="22"/>
      <c r="AU41" s="22"/>
      <c r="AV41" s="22"/>
      <c r="AW41" s="22">
        <f>+'[2]FEBRERO 2017'!$G$535</f>
        <v>2940000</v>
      </c>
      <c r="AX41" s="23">
        <f t="shared" si="3"/>
        <v>0.91600000000000004</v>
      </c>
      <c r="AY41" s="22">
        <f t="shared" si="28"/>
        <v>32060000</v>
      </c>
      <c r="AZ41" s="22">
        <f t="shared" si="38"/>
        <v>0</v>
      </c>
      <c r="BA41" s="22">
        <f t="shared" si="38"/>
        <v>0</v>
      </c>
      <c r="BB41" s="22">
        <f t="shared" si="38"/>
        <v>0</v>
      </c>
      <c r="BC41" s="22">
        <f t="shared" si="38"/>
        <v>0</v>
      </c>
      <c r="BD41" s="22">
        <f t="shared" si="38"/>
        <v>0</v>
      </c>
      <c r="BE41" s="22">
        <f t="shared" si="38"/>
        <v>0</v>
      </c>
      <c r="BF41" s="22">
        <f t="shared" si="38"/>
        <v>0</v>
      </c>
      <c r="BG41" s="22">
        <f t="shared" si="38"/>
        <v>0</v>
      </c>
      <c r="BH41" s="22">
        <f t="shared" si="38"/>
        <v>0</v>
      </c>
      <c r="BI41" s="22">
        <f t="shared" si="38"/>
        <v>0</v>
      </c>
      <c r="BJ41" s="22">
        <f t="shared" si="38"/>
        <v>0</v>
      </c>
      <c r="BK41" s="22">
        <f t="shared" si="38"/>
        <v>0</v>
      </c>
      <c r="BL41" s="22">
        <f t="shared" si="38"/>
        <v>0</v>
      </c>
      <c r="BM41" s="22">
        <f t="shared" si="38"/>
        <v>0</v>
      </c>
      <c r="BN41" s="22">
        <f t="shared" si="38"/>
        <v>0</v>
      </c>
      <c r="BO41" s="22">
        <f t="shared" si="36"/>
        <v>0</v>
      </c>
      <c r="BP41" s="22">
        <f t="shared" si="30"/>
        <v>0</v>
      </c>
      <c r="BQ41" s="22">
        <f t="shared" si="30"/>
        <v>0</v>
      </c>
      <c r="BR41" s="22">
        <f t="shared" si="30"/>
        <v>0</v>
      </c>
      <c r="BS41" s="22">
        <f t="shared" si="30"/>
        <v>32060000</v>
      </c>
      <c r="BT41" s="23">
        <f t="shared" si="7"/>
        <v>8.4000000000000005E-2</v>
      </c>
      <c r="BU41" s="22">
        <f t="shared" si="31"/>
        <v>2940000</v>
      </c>
      <c r="BV41" s="22"/>
      <c r="BW41" s="22"/>
      <c r="BX41" s="22"/>
      <c r="BY41" s="22"/>
      <c r="BZ41" s="22"/>
      <c r="CA41" s="22"/>
      <c r="CB41" s="22"/>
      <c r="CC41" s="22"/>
      <c r="CD41" s="22"/>
      <c r="CE41" s="22"/>
      <c r="CF41" s="22"/>
      <c r="CG41" s="22"/>
      <c r="CH41" s="22"/>
      <c r="CI41" s="22"/>
      <c r="CJ41" s="22"/>
      <c r="CK41" s="22"/>
      <c r="CL41" s="22"/>
      <c r="CM41" s="22"/>
      <c r="CN41" s="22"/>
      <c r="CO41" s="22">
        <f>+'[2]FEBRERO 2017'!$H$535</f>
        <v>2940000</v>
      </c>
      <c r="CP41" s="23">
        <f t="shared" si="9"/>
        <v>0.91600000000000004</v>
      </c>
      <c r="CQ41" s="22">
        <f t="shared" si="32"/>
        <v>32060000</v>
      </c>
      <c r="CR41" s="22">
        <f t="shared" si="35"/>
        <v>0</v>
      </c>
      <c r="CS41" s="22">
        <f t="shared" si="35"/>
        <v>0</v>
      </c>
      <c r="CT41" s="22">
        <f t="shared" si="35"/>
        <v>0</v>
      </c>
      <c r="CU41" s="22">
        <f t="shared" si="35"/>
        <v>0</v>
      </c>
      <c r="CV41" s="22">
        <f t="shared" si="35"/>
        <v>0</v>
      </c>
      <c r="CW41" s="22">
        <f t="shared" si="35"/>
        <v>0</v>
      </c>
      <c r="CX41" s="22">
        <f t="shared" si="35"/>
        <v>0</v>
      </c>
      <c r="CY41" s="22">
        <f t="shared" si="35"/>
        <v>0</v>
      </c>
      <c r="CZ41" s="22">
        <f t="shared" si="35"/>
        <v>0</v>
      </c>
      <c r="DA41" s="22">
        <f t="shared" si="35"/>
        <v>0</v>
      </c>
      <c r="DB41" s="22">
        <f t="shared" si="35"/>
        <v>0</v>
      </c>
      <c r="DC41" s="22">
        <f t="shared" si="35"/>
        <v>0</v>
      </c>
      <c r="DD41" s="22">
        <f t="shared" si="35"/>
        <v>0</v>
      </c>
      <c r="DE41" s="22">
        <f t="shared" si="35"/>
        <v>0</v>
      </c>
      <c r="DF41" s="22">
        <f t="shared" si="35"/>
        <v>0</v>
      </c>
      <c r="DG41" s="22">
        <f t="shared" si="35"/>
        <v>0</v>
      </c>
      <c r="DH41" s="22">
        <f t="shared" si="37"/>
        <v>0</v>
      </c>
      <c r="DI41" s="22">
        <f t="shared" si="34"/>
        <v>0</v>
      </c>
      <c r="DJ41" s="22">
        <f t="shared" si="34"/>
        <v>0</v>
      </c>
      <c r="DK41" s="22">
        <f t="shared" si="34"/>
        <v>32060000</v>
      </c>
      <c r="DM41" s="26">
        <f t="shared" si="25"/>
        <v>35000000</v>
      </c>
    </row>
    <row r="42" spans="1:118" ht="25.5" customHeight="1" x14ac:dyDescent="0.25">
      <c r="A42" s="170"/>
      <c r="B42" s="172" t="s">
        <v>149</v>
      </c>
      <c r="C42" s="18" t="s">
        <v>150</v>
      </c>
      <c r="D42" s="19" t="s">
        <v>151</v>
      </c>
      <c r="E42" s="20">
        <v>410</v>
      </c>
      <c r="F42" s="21" t="s">
        <v>101</v>
      </c>
      <c r="G42" s="22">
        <f t="shared" si="26"/>
        <v>3157557814</v>
      </c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>
        <f>2500000000+657557814</f>
        <v>3157557814</v>
      </c>
      <c r="T42" s="22"/>
      <c r="U42" s="22"/>
      <c r="V42" s="22"/>
      <c r="W42" s="22"/>
      <c r="X42" s="22"/>
      <c r="Y42" s="22"/>
      <c r="Z42" s="56"/>
      <c r="AA42" s="56"/>
      <c r="AB42" s="23">
        <f t="shared" si="1"/>
        <v>0.43768602109908983</v>
      </c>
      <c r="AC42" s="22">
        <f t="shared" si="27"/>
        <v>1382018916</v>
      </c>
      <c r="AD42" s="22"/>
      <c r="AE42" s="22"/>
      <c r="AF42" s="22"/>
      <c r="AG42" s="22"/>
      <c r="AH42" s="22"/>
      <c r="AI42" s="22"/>
      <c r="AJ42" s="22"/>
      <c r="AK42" s="22"/>
      <c r="AL42" s="22"/>
      <c r="AM42" s="22"/>
      <c r="AN42" s="22"/>
      <c r="AO42" s="22">
        <f>+'[2]FEBRERO 2017'!$U$548</f>
        <v>1382018916</v>
      </c>
      <c r="AP42" s="22"/>
      <c r="AQ42" s="22"/>
      <c r="AR42" s="22"/>
      <c r="AS42" s="22"/>
      <c r="AT42" s="22"/>
      <c r="AU42" s="22"/>
      <c r="AV42" s="22"/>
      <c r="AW42" s="22"/>
      <c r="AX42" s="23">
        <f t="shared" si="3"/>
        <v>0.56231397890091017</v>
      </c>
      <c r="AY42" s="22">
        <f t="shared" si="28"/>
        <v>1775538898</v>
      </c>
      <c r="AZ42" s="22">
        <f t="shared" si="38"/>
        <v>0</v>
      </c>
      <c r="BA42" s="22">
        <f t="shared" si="38"/>
        <v>0</v>
      </c>
      <c r="BB42" s="22">
        <f t="shared" si="38"/>
        <v>0</v>
      </c>
      <c r="BC42" s="22">
        <f t="shared" si="38"/>
        <v>0</v>
      </c>
      <c r="BD42" s="22">
        <f t="shared" si="38"/>
        <v>0</v>
      </c>
      <c r="BE42" s="22">
        <f t="shared" si="38"/>
        <v>0</v>
      </c>
      <c r="BF42" s="22">
        <f t="shared" si="38"/>
        <v>0</v>
      </c>
      <c r="BG42" s="22">
        <f t="shared" si="38"/>
        <v>0</v>
      </c>
      <c r="BH42" s="22">
        <f t="shared" si="38"/>
        <v>0</v>
      </c>
      <c r="BI42" s="22">
        <f t="shared" si="38"/>
        <v>0</v>
      </c>
      <c r="BJ42" s="22">
        <f t="shared" si="38"/>
        <v>0</v>
      </c>
      <c r="BK42" s="22">
        <f t="shared" si="38"/>
        <v>1775538898</v>
      </c>
      <c r="BL42" s="22">
        <f t="shared" si="38"/>
        <v>0</v>
      </c>
      <c r="BM42" s="22">
        <f t="shared" si="38"/>
        <v>0</v>
      </c>
      <c r="BN42" s="22">
        <f t="shared" si="38"/>
        <v>0</v>
      </c>
      <c r="BO42" s="22">
        <f t="shared" si="36"/>
        <v>0</v>
      </c>
      <c r="BP42" s="22">
        <f t="shared" si="30"/>
        <v>0</v>
      </c>
      <c r="BQ42" s="22">
        <f t="shared" si="30"/>
        <v>0</v>
      </c>
      <c r="BR42" s="22">
        <f t="shared" si="30"/>
        <v>0</v>
      </c>
      <c r="BS42" s="22">
        <f t="shared" si="30"/>
        <v>0</v>
      </c>
      <c r="BT42" s="23">
        <f t="shared" si="7"/>
        <v>0.19103283123607123</v>
      </c>
      <c r="BU42" s="22">
        <f t="shared" si="31"/>
        <v>603197209</v>
      </c>
      <c r="BV42" s="22"/>
      <c r="BW42" s="22"/>
      <c r="BX42" s="22"/>
      <c r="BY42" s="22"/>
      <c r="BZ42" s="22"/>
      <c r="CA42" s="22"/>
      <c r="CB42" s="22"/>
      <c r="CC42" s="22"/>
      <c r="CD42" s="22"/>
      <c r="CE42" s="22"/>
      <c r="CF42" s="22"/>
      <c r="CG42" s="22">
        <f>+'[2]FEBRERO 2017'!$H$546</f>
        <v>603197209</v>
      </c>
      <c r="CH42" s="22"/>
      <c r="CI42" s="22"/>
      <c r="CJ42" s="22"/>
      <c r="CK42" s="22"/>
      <c r="CL42" s="22"/>
      <c r="CM42" s="22"/>
      <c r="CN42" s="22"/>
      <c r="CO42" s="22"/>
      <c r="CP42" s="23">
        <f t="shared" si="9"/>
        <v>0.80896716876392882</v>
      </c>
      <c r="CQ42" s="22">
        <f t="shared" si="32"/>
        <v>2554360605</v>
      </c>
      <c r="CR42" s="22">
        <f t="shared" si="35"/>
        <v>0</v>
      </c>
      <c r="CS42" s="22">
        <f t="shared" si="35"/>
        <v>0</v>
      </c>
      <c r="CT42" s="22">
        <f t="shared" si="35"/>
        <v>0</v>
      </c>
      <c r="CU42" s="22">
        <f t="shared" si="35"/>
        <v>0</v>
      </c>
      <c r="CV42" s="22">
        <f t="shared" si="35"/>
        <v>0</v>
      </c>
      <c r="CW42" s="22">
        <f t="shared" si="35"/>
        <v>0</v>
      </c>
      <c r="CX42" s="22">
        <f t="shared" si="35"/>
        <v>0</v>
      </c>
      <c r="CY42" s="22">
        <f t="shared" si="35"/>
        <v>0</v>
      </c>
      <c r="CZ42" s="22">
        <f t="shared" si="35"/>
        <v>0</v>
      </c>
      <c r="DA42" s="22">
        <f t="shared" si="35"/>
        <v>0</v>
      </c>
      <c r="DB42" s="22">
        <f t="shared" si="35"/>
        <v>0</v>
      </c>
      <c r="DC42" s="22">
        <f t="shared" si="35"/>
        <v>2554360605</v>
      </c>
      <c r="DD42" s="22">
        <f t="shared" si="35"/>
        <v>0</v>
      </c>
      <c r="DE42" s="22">
        <f t="shared" si="35"/>
        <v>0</v>
      </c>
      <c r="DF42" s="22">
        <f t="shared" si="35"/>
        <v>0</v>
      </c>
      <c r="DG42" s="22">
        <f t="shared" si="35"/>
        <v>0</v>
      </c>
      <c r="DH42" s="22">
        <f t="shared" si="37"/>
        <v>0</v>
      </c>
      <c r="DI42" s="22">
        <f t="shared" si="34"/>
        <v>0</v>
      </c>
      <c r="DJ42" s="22">
        <f t="shared" si="34"/>
        <v>0</v>
      </c>
      <c r="DK42" s="22">
        <f t="shared" si="34"/>
        <v>0</v>
      </c>
      <c r="DM42" s="26">
        <f t="shared" si="25"/>
        <v>3157557814</v>
      </c>
    </row>
    <row r="43" spans="1:118" ht="41.25" customHeight="1" x14ac:dyDescent="0.25">
      <c r="A43" s="170"/>
      <c r="B43" s="173"/>
      <c r="C43" s="18" t="s">
        <v>152</v>
      </c>
      <c r="D43" s="19" t="s">
        <v>153</v>
      </c>
      <c r="E43" s="20">
        <v>410</v>
      </c>
      <c r="F43" s="21" t="s">
        <v>101</v>
      </c>
      <c r="G43" s="22">
        <f t="shared" si="26"/>
        <v>50000000</v>
      </c>
      <c r="H43" s="22"/>
      <c r="I43" s="22">
        <v>50000000</v>
      </c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56"/>
      <c r="AA43" s="56"/>
      <c r="AB43" s="23">
        <f t="shared" si="1"/>
        <v>0.99258683999999997</v>
      </c>
      <c r="AC43" s="22">
        <f t="shared" si="27"/>
        <v>49629342</v>
      </c>
      <c r="AD43" s="22"/>
      <c r="AE43" s="22">
        <f>+'[2]FEBRERO 2017'!$K$610</f>
        <v>49629342</v>
      </c>
      <c r="AF43" s="22"/>
      <c r="AG43" s="22"/>
      <c r="AH43" s="22"/>
      <c r="AI43" s="22"/>
      <c r="AJ43" s="22"/>
      <c r="AK43" s="22"/>
      <c r="AL43" s="22"/>
      <c r="AM43" s="22"/>
      <c r="AN43" s="22"/>
      <c r="AO43" s="22"/>
      <c r="AP43" s="22"/>
      <c r="AQ43" s="22"/>
      <c r="AR43" s="22"/>
      <c r="AS43" s="22"/>
      <c r="AT43" s="22"/>
      <c r="AU43" s="22"/>
      <c r="AV43" s="22"/>
      <c r="AW43" s="22"/>
      <c r="AX43" s="23">
        <f t="shared" si="3"/>
        <v>7.4131600000000297E-3</v>
      </c>
      <c r="AY43" s="22">
        <f t="shared" si="28"/>
        <v>370658</v>
      </c>
      <c r="AZ43" s="22">
        <f t="shared" si="38"/>
        <v>0</v>
      </c>
      <c r="BA43" s="22">
        <f t="shared" si="38"/>
        <v>370658</v>
      </c>
      <c r="BB43" s="22">
        <f t="shared" si="38"/>
        <v>0</v>
      </c>
      <c r="BC43" s="22">
        <f t="shared" si="38"/>
        <v>0</v>
      </c>
      <c r="BD43" s="22">
        <f t="shared" si="38"/>
        <v>0</v>
      </c>
      <c r="BE43" s="22">
        <f t="shared" si="38"/>
        <v>0</v>
      </c>
      <c r="BF43" s="22">
        <f t="shared" si="38"/>
        <v>0</v>
      </c>
      <c r="BG43" s="22">
        <f t="shared" si="38"/>
        <v>0</v>
      </c>
      <c r="BH43" s="22">
        <f t="shared" si="38"/>
        <v>0</v>
      </c>
      <c r="BI43" s="22">
        <f t="shared" si="38"/>
        <v>0</v>
      </c>
      <c r="BJ43" s="22">
        <f t="shared" si="38"/>
        <v>0</v>
      </c>
      <c r="BK43" s="22">
        <f t="shared" si="38"/>
        <v>0</v>
      </c>
      <c r="BL43" s="22">
        <f t="shared" si="38"/>
        <v>0</v>
      </c>
      <c r="BM43" s="22">
        <f t="shared" si="38"/>
        <v>0</v>
      </c>
      <c r="BN43" s="22">
        <f t="shared" si="38"/>
        <v>0</v>
      </c>
      <c r="BO43" s="22">
        <f t="shared" si="36"/>
        <v>0</v>
      </c>
      <c r="BP43" s="22">
        <f t="shared" si="30"/>
        <v>0</v>
      </c>
      <c r="BQ43" s="22">
        <f t="shared" si="30"/>
        <v>0</v>
      </c>
      <c r="BR43" s="22">
        <f t="shared" si="30"/>
        <v>0</v>
      </c>
      <c r="BS43" s="22">
        <f t="shared" si="30"/>
        <v>0</v>
      </c>
      <c r="BT43" s="23">
        <f t="shared" si="7"/>
        <v>0.99258683999999997</v>
      </c>
      <c r="BU43" s="22">
        <f t="shared" si="31"/>
        <v>49629342</v>
      </c>
      <c r="BV43" s="22"/>
      <c r="BW43" s="22">
        <f>+'[2]FEBRERO 2017'!$H$608</f>
        <v>49629342</v>
      </c>
      <c r="BX43" s="22"/>
      <c r="BY43" s="22"/>
      <c r="BZ43" s="22"/>
      <c r="CA43" s="22"/>
      <c r="CB43" s="22"/>
      <c r="CC43" s="22"/>
      <c r="CD43" s="22"/>
      <c r="CE43" s="22"/>
      <c r="CF43" s="22"/>
      <c r="CG43" s="22"/>
      <c r="CH43" s="22"/>
      <c r="CI43" s="22"/>
      <c r="CJ43" s="22"/>
      <c r="CK43" s="22"/>
      <c r="CL43" s="22"/>
      <c r="CM43" s="22"/>
      <c r="CN43" s="22"/>
      <c r="CO43" s="22"/>
      <c r="CP43" s="23">
        <f t="shared" si="9"/>
        <v>7.4131600000000297E-3</v>
      </c>
      <c r="CQ43" s="22">
        <f t="shared" si="32"/>
        <v>370658</v>
      </c>
      <c r="CR43" s="22">
        <f t="shared" si="35"/>
        <v>0</v>
      </c>
      <c r="CS43" s="22">
        <f t="shared" si="35"/>
        <v>370658</v>
      </c>
      <c r="CT43" s="22">
        <f t="shared" si="35"/>
        <v>0</v>
      </c>
      <c r="CU43" s="22">
        <f t="shared" si="35"/>
        <v>0</v>
      </c>
      <c r="CV43" s="22">
        <f t="shared" si="35"/>
        <v>0</v>
      </c>
      <c r="CW43" s="22">
        <f t="shared" si="35"/>
        <v>0</v>
      </c>
      <c r="CX43" s="22">
        <f t="shared" si="35"/>
        <v>0</v>
      </c>
      <c r="CY43" s="22">
        <f t="shared" si="35"/>
        <v>0</v>
      </c>
      <c r="CZ43" s="22">
        <f t="shared" si="35"/>
        <v>0</v>
      </c>
      <c r="DA43" s="22">
        <f t="shared" si="35"/>
        <v>0</v>
      </c>
      <c r="DB43" s="22">
        <f t="shared" si="35"/>
        <v>0</v>
      </c>
      <c r="DC43" s="22">
        <f t="shared" si="35"/>
        <v>0</v>
      </c>
      <c r="DD43" s="22">
        <f t="shared" si="35"/>
        <v>0</v>
      </c>
      <c r="DE43" s="22">
        <f t="shared" si="35"/>
        <v>0</v>
      </c>
      <c r="DF43" s="22">
        <f t="shared" si="35"/>
        <v>0</v>
      </c>
      <c r="DG43" s="22">
        <f t="shared" si="35"/>
        <v>0</v>
      </c>
      <c r="DH43" s="22">
        <f t="shared" si="37"/>
        <v>0</v>
      </c>
      <c r="DI43" s="22">
        <f t="shared" si="34"/>
        <v>0</v>
      </c>
      <c r="DJ43" s="22">
        <f t="shared" si="34"/>
        <v>0</v>
      </c>
      <c r="DK43" s="22">
        <f t="shared" si="34"/>
        <v>0</v>
      </c>
      <c r="DM43" s="26">
        <f t="shared" si="25"/>
        <v>50000000</v>
      </c>
    </row>
    <row r="44" spans="1:118" ht="36" customHeight="1" x14ac:dyDescent="0.25">
      <c r="A44" s="170"/>
      <c r="B44" s="172" t="s">
        <v>154</v>
      </c>
      <c r="C44" s="18" t="s">
        <v>155</v>
      </c>
      <c r="D44" s="19" t="s">
        <v>156</v>
      </c>
      <c r="E44" s="20">
        <v>410</v>
      </c>
      <c r="F44" s="21" t="s">
        <v>101</v>
      </c>
      <c r="G44" s="22">
        <f t="shared" si="26"/>
        <v>50000000</v>
      </c>
      <c r="H44" s="45"/>
      <c r="I44" s="22">
        <v>50000000</v>
      </c>
      <c r="J44" s="22"/>
      <c r="K44" s="45"/>
      <c r="L44" s="45"/>
      <c r="M44" s="31"/>
      <c r="N44" s="31"/>
      <c r="O44" s="31"/>
      <c r="P44" s="31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/>
      <c r="AB44" s="23">
        <f t="shared" si="1"/>
        <v>0.45825080000000001</v>
      </c>
      <c r="AC44" s="22">
        <f t="shared" si="27"/>
        <v>22912540</v>
      </c>
      <c r="AD44" s="22"/>
      <c r="AE44" s="22">
        <f>+'[2]FEBRERO 2017'!$K$619</f>
        <v>22912540</v>
      </c>
      <c r="AF44" s="22"/>
      <c r="AG44" s="22"/>
      <c r="AH44" s="22"/>
      <c r="AI44" s="22"/>
      <c r="AJ44" s="22"/>
      <c r="AK44" s="22"/>
      <c r="AL44" s="22"/>
      <c r="AM44" s="22"/>
      <c r="AN44" s="22"/>
      <c r="AO44" s="22"/>
      <c r="AP44" s="22"/>
      <c r="AQ44" s="22"/>
      <c r="AR44" s="22"/>
      <c r="AS44" s="22"/>
      <c r="AT44" s="22"/>
      <c r="AU44" s="22"/>
      <c r="AV44" s="22"/>
      <c r="AW44" s="22"/>
      <c r="AX44" s="23">
        <f t="shared" si="3"/>
        <v>0.54174919999999993</v>
      </c>
      <c r="AY44" s="22">
        <f t="shared" si="28"/>
        <v>27087460</v>
      </c>
      <c r="AZ44" s="22">
        <f t="shared" si="38"/>
        <v>0</v>
      </c>
      <c r="BA44" s="22">
        <f t="shared" si="38"/>
        <v>27087460</v>
      </c>
      <c r="BB44" s="22">
        <f t="shared" si="38"/>
        <v>0</v>
      </c>
      <c r="BC44" s="22">
        <f t="shared" si="38"/>
        <v>0</v>
      </c>
      <c r="BD44" s="22">
        <f t="shared" si="38"/>
        <v>0</v>
      </c>
      <c r="BE44" s="22">
        <f t="shared" si="38"/>
        <v>0</v>
      </c>
      <c r="BF44" s="22">
        <f t="shared" si="38"/>
        <v>0</v>
      </c>
      <c r="BG44" s="22">
        <f t="shared" si="38"/>
        <v>0</v>
      </c>
      <c r="BH44" s="22">
        <f t="shared" si="38"/>
        <v>0</v>
      </c>
      <c r="BI44" s="22">
        <f t="shared" si="38"/>
        <v>0</v>
      </c>
      <c r="BJ44" s="22">
        <f t="shared" si="38"/>
        <v>0</v>
      </c>
      <c r="BK44" s="22">
        <f t="shared" si="38"/>
        <v>0</v>
      </c>
      <c r="BL44" s="22">
        <f t="shared" si="38"/>
        <v>0</v>
      </c>
      <c r="BM44" s="22">
        <f t="shared" si="38"/>
        <v>0</v>
      </c>
      <c r="BN44" s="22">
        <f t="shared" si="38"/>
        <v>0</v>
      </c>
      <c r="BO44" s="22">
        <f t="shared" si="36"/>
        <v>0</v>
      </c>
      <c r="BP44" s="22">
        <f t="shared" si="30"/>
        <v>0</v>
      </c>
      <c r="BQ44" s="22">
        <f t="shared" si="30"/>
        <v>0</v>
      </c>
      <c r="BR44" s="22">
        <f t="shared" si="30"/>
        <v>0</v>
      </c>
      <c r="BS44" s="22">
        <f t="shared" si="30"/>
        <v>0</v>
      </c>
      <c r="BT44" s="23">
        <f t="shared" si="7"/>
        <v>0.45825036000000002</v>
      </c>
      <c r="BU44" s="22">
        <f t="shared" si="31"/>
        <v>22912518</v>
      </c>
      <c r="BV44" s="22"/>
      <c r="BW44" s="22">
        <f>+'[2]FEBRERO 2017'!$H$617</f>
        <v>22912518</v>
      </c>
      <c r="BX44" s="22"/>
      <c r="BY44" s="22"/>
      <c r="BZ44" s="22"/>
      <c r="CA44" s="22"/>
      <c r="CB44" s="22"/>
      <c r="CC44" s="22"/>
      <c r="CD44" s="22"/>
      <c r="CE44" s="22"/>
      <c r="CF44" s="22"/>
      <c r="CG44" s="22"/>
      <c r="CH44" s="22"/>
      <c r="CI44" s="22"/>
      <c r="CJ44" s="22"/>
      <c r="CK44" s="22"/>
      <c r="CL44" s="22"/>
      <c r="CM44" s="22"/>
      <c r="CN44" s="22"/>
      <c r="CO44" s="22"/>
      <c r="CP44" s="23">
        <f t="shared" si="9"/>
        <v>0.54174963999999992</v>
      </c>
      <c r="CQ44" s="22">
        <f t="shared" si="32"/>
        <v>27087482</v>
      </c>
      <c r="CR44" s="22">
        <f t="shared" si="35"/>
        <v>0</v>
      </c>
      <c r="CS44" s="22">
        <f t="shared" si="35"/>
        <v>27087482</v>
      </c>
      <c r="CT44" s="22">
        <f t="shared" si="35"/>
        <v>0</v>
      </c>
      <c r="CU44" s="22">
        <f t="shared" si="35"/>
        <v>0</v>
      </c>
      <c r="CV44" s="22">
        <f t="shared" si="35"/>
        <v>0</v>
      </c>
      <c r="CW44" s="22">
        <f t="shared" si="35"/>
        <v>0</v>
      </c>
      <c r="CX44" s="22">
        <f t="shared" si="35"/>
        <v>0</v>
      </c>
      <c r="CY44" s="22">
        <f t="shared" si="35"/>
        <v>0</v>
      </c>
      <c r="CZ44" s="22">
        <f t="shared" si="35"/>
        <v>0</v>
      </c>
      <c r="DA44" s="22">
        <f t="shared" si="35"/>
        <v>0</v>
      </c>
      <c r="DB44" s="22">
        <f t="shared" si="35"/>
        <v>0</v>
      </c>
      <c r="DC44" s="22">
        <f t="shared" si="35"/>
        <v>0</v>
      </c>
      <c r="DD44" s="22">
        <f t="shared" si="35"/>
        <v>0</v>
      </c>
      <c r="DE44" s="22">
        <f t="shared" si="35"/>
        <v>0</v>
      </c>
      <c r="DF44" s="22">
        <f t="shared" si="35"/>
        <v>0</v>
      </c>
      <c r="DG44" s="22">
        <f t="shared" si="35"/>
        <v>0</v>
      </c>
      <c r="DH44" s="22">
        <f t="shared" si="37"/>
        <v>0</v>
      </c>
      <c r="DI44" s="22">
        <f t="shared" si="34"/>
        <v>0</v>
      </c>
      <c r="DJ44" s="22">
        <f t="shared" si="34"/>
        <v>0</v>
      </c>
      <c r="DK44" s="22">
        <f t="shared" si="34"/>
        <v>0</v>
      </c>
      <c r="DL44" s="43"/>
      <c r="DM44" s="26">
        <f t="shared" si="25"/>
        <v>50000000</v>
      </c>
    </row>
    <row r="45" spans="1:118" ht="33.75" customHeight="1" x14ac:dyDescent="0.25">
      <c r="A45" s="170"/>
      <c r="B45" s="174"/>
      <c r="C45" s="18" t="s">
        <v>157</v>
      </c>
      <c r="D45" s="19" t="s">
        <v>158</v>
      </c>
      <c r="E45" s="20">
        <v>410</v>
      </c>
      <c r="F45" s="21" t="s">
        <v>159</v>
      </c>
      <c r="G45" s="22">
        <f t="shared" si="26"/>
        <v>55000000</v>
      </c>
      <c r="H45" s="45"/>
      <c r="I45" s="22"/>
      <c r="J45" s="22">
        <v>50000000</v>
      </c>
      <c r="K45" s="45"/>
      <c r="L45" s="45"/>
      <c r="M45" s="31"/>
      <c r="N45" s="31"/>
      <c r="O45" s="31"/>
      <c r="P45" s="31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>
        <v>5000000</v>
      </c>
      <c r="AB45" s="23">
        <f t="shared" si="1"/>
        <v>0</v>
      </c>
      <c r="AC45" s="22">
        <f t="shared" si="27"/>
        <v>0</v>
      </c>
      <c r="AD45" s="22"/>
      <c r="AE45" s="22"/>
      <c r="AF45" s="22"/>
      <c r="AG45" s="22"/>
      <c r="AH45" s="22"/>
      <c r="AI45" s="22"/>
      <c r="AJ45" s="22"/>
      <c r="AK45" s="22"/>
      <c r="AL45" s="22"/>
      <c r="AM45" s="22"/>
      <c r="AN45" s="22"/>
      <c r="AO45" s="22"/>
      <c r="AP45" s="22"/>
      <c r="AQ45" s="22"/>
      <c r="AR45" s="22"/>
      <c r="AS45" s="22"/>
      <c r="AT45" s="22"/>
      <c r="AU45" s="22"/>
      <c r="AV45" s="22"/>
      <c r="AW45" s="22"/>
      <c r="AX45" s="23">
        <f t="shared" si="3"/>
        <v>1</v>
      </c>
      <c r="AY45" s="22">
        <f t="shared" si="28"/>
        <v>55000000</v>
      </c>
      <c r="AZ45" s="22">
        <f t="shared" si="38"/>
        <v>0</v>
      </c>
      <c r="BA45" s="22">
        <f t="shared" si="38"/>
        <v>0</v>
      </c>
      <c r="BB45" s="22">
        <f t="shared" si="38"/>
        <v>50000000</v>
      </c>
      <c r="BC45" s="22">
        <f t="shared" si="38"/>
        <v>0</v>
      </c>
      <c r="BD45" s="22">
        <f t="shared" si="38"/>
        <v>0</v>
      </c>
      <c r="BE45" s="22">
        <f t="shared" si="38"/>
        <v>0</v>
      </c>
      <c r="BF45" s="22">
        <f t="shared" si="38"/>
        <v>0</v>
      </c>
      <c r="BG45" s="22">
        <f t="shared" si="38"/>
        <v>0</v>
      </c>
      <c r="BH45" s="22">
        <f t="shared" si="38"/>
        <v>0</v>
      </c>
      <c r="BI45" s="22">
        <f t="shared" si="38"/>
        <v>0</v>
      </c>
      <c r="BJ45" s="22">
        <f t="shared" si="38"/>
        <v>0</v>
      </c>
      <c r="BK45" s="22">
        <f t="shared" si="38"/>
        <v>0</v>
      </c>
      <c r="BL45" s="22">
        <f t="shared" si="38"/>
        <v>0</v>
      </c>
      <c r="BM45" s="22">
        <f t="shared" si="38"/>
        <v>0</v>
      </c>
      <c r="BN45" s="22">
        <f t="shared" si="38"/>
        <v>0</v>
      </c>
      <c r="BO45" s="22">
        <f t="shared" si="36"/>
        <v>0</v>
      </c>
      <c r="BP45" s="22">
        <f t="shared" si="30"/>
        <v>0</v>
      </c>
      <c r="BQ45" s="22">
        <f t="shared" si="30"/>
        <v>0</v>
      </c>
      <c r="BR45" s="22">
        <f t="shared" si="30"/>
        <v>0</v>
      </c>
      <c r="BS45" s="22">
        <f t="shared" si="30"/>
        <v>5000000</v>
      </c>
      <c r="BT45" s="23">
        <f t="shared" si="7"/>
        <v>0</v>
      </c>
      <c r="BU45" s="22">
        <f t="shared" si="31"/>
        <v>0</v>
      </c>
      <c r="BV45" s="22"/>
      <c r="BW45" s="22"/>
      <c r="BX45" s="22"/>
      <c r="BY45" s="22"/>
      <c r="BZ45" s="22"/>
      <c r="CA45" s="22"/>
      <c r="CB45" s="22"/>
      <c r="CC45" s="22"/>
      <c r="CD45" s="22"/>
      <c r="CE45" s="22"/>
      <c r="CF45" s="22"/>
      <c r="CG45" s="22"/>
      <c r="CH45" s="22"/>
      <c r="CI45" s="22"/>
      <c r="CJ45" s="22"/>
      <c r="CK45" s="22"/>
      <c r="CL45" s="22"/>
      <c r="CM45" s="22"/>
      <c r="CN45" s="22"/>
      <c r="CO45" s="22"/>
      <c r="CP45" s="23">
        <f t="shared" si="9"/>
        <v>1</v>
      </c>
      <c r="CQ45" s="22">
        <f t="shared" si="32"/>
        <v>55000000</v>
      </c>
      <c r="CR45" s="22">
        <f t="shared" si="35"/>
        <v>0</v>
      </c>
      <c r="CS45" s="22">
        <f t="shared" si="35"/>
        <v>0</v>
      </c>
      <c r="CT45" s="22">
        <f t="shared" si="35"/>
        <v>50000000</v>
      </c>
      <c r="CU45" s="22">
        <f t="shared" si="35"/>
        <v>0</v>
      </c>
      <c r="CV45" s="22">
        <f t="shared" si="35"/>
        <v>0</v>
      </c>
      <c r="CW45" s="22">
        <f t="shared" si="35"/>
        <v>0</v>
      </c>
      <c r="CX45" s="22">
        <f t="shared" si="35"/>
        <v>0</v>
      </c>
      <c r="CY45" s="22">
        <f t="shared" si="35"/>
        <v>0</v>
      </c>
      <c r="CZ45" s="22">
        <f t="shared" si="35"/>
        <v>0</v>
      </c>
      <c r="DA45" s="22">
        <f t="shared" si="35"/>
        <v>0</v>
      </c>
      <c r="DB45" s="22">
        <f t="shared" si="35"/>
        <v>0</v>
      </c>
      <c r="DC45" s="22">
        <f t="shared" si="35"/>
        <v>0</v>
      </c>
      <c r="DD45" s="22">
        <f t="shared" si="35"/>
        <v>0</v>
      </c>
      <c r="DE45" s="22">
        <f t="shared" si="35"/>
        <v>0</v>
      </c>
      <c r="DF45" s="22">
        <f t="shared" si="35"/>
        <v>0</v>
      </c>
      <c r="DG45" s="22">
        <f t="shared" si="35"/>
        <v>0</v>
      </c>
      <c r="DH45" s="22">
        <f t="shared" si="37"/>
        <v>0</v>
      </c>
      <c r="DI45" s="22">
        <f t="shared" si="34"/>
        <v>0</v>
      </c>
      <c r="DJ45" s="22">
        <f t="shared" si="34"/>
        <v>0</v>
      </c>
      <c r="DK45" s="22">
        <f t="shared" si="34"/>
        <v>5000000</v>
      </c>
      <c r="DL45" s="43"/>
      <c r="DM45" s="26">
        <f t="shared" si="25"/>
        <v>55000000</v>
      </c>
    </row>
    <row r="46" spans="1:118" ht="51.75" customHeight="1" x14ac:dyDescent="0.25">
      <c r="A46" s="170"/>
      <c r="B46" s="172" t="s">
        <v>160</v>
      </c>
      <c r="C46" s="18" t="s">
        <v>161</v>
      </c>
      <c r="D46" s="19" t="s">
        <v>162</v>
      </c>
      <c r="E46" s="20">
        <v>410</v>
      </c>
      <c r="F46" s="21" t="s">
        <v>163</v>
      </c>
      <c r="G46" s="22">
        <f t="shared" si="26"/>
        <v>40000000</v>
      </c>
      <c r="H46" s="31"/>
      <c r="I46" s="22"/>
      <c r="J46" s="22">
        <v>20000000</v>
      </c>
      <c r="K46" s="22"/>
      <c r="L46" s="31"/>
      <c r="M46" s="31"/>
      <c r="N46" s="31"/>
      <c r="O46" s="31"/>
      <c r="P46" s="31"/>
      <c r="Q46" s="22"/>
      <c r="R46" s="22"/>
      <c r="S46" s="22"/>
      <c r="T46" s="22"/>
      <c r="U46" s="22"/>
      <c r="V46" s="22"/>
      <c r="W46" s="22"/>
      <c r="X46" s="22"/>
      <c r="Y46" s="22"/>
      <c r="Z46" s="22"/>
      <c r="AA46" s="22">
        <v>20000000</v>
      </c>
      <c r="AB46" s="23">
        <f t="shared" si="1"/>
        <v>0.25</v>
      </c>
      <c r="AC46" s="22">
        <f t="shared" si="27"/>
        <v>10000000</v>
      </c>
      <c r="AD46" s="22"/>
      <c r="AE46" s="22"/>
      <c r="AF46" s="22"/>
      <c r="AG46" s="22"/>
      <c r="AH46" s="22"/>
      <c r="AI46" s="22"/>
      <c r="AJ46" s="22"/>
      <c r="AK46" s="22"/>
      <c r="AL46" s="22"/>
      <c r="AM46" s="22"/>
      <c r="AN46" s="22"/>
      <c r="AO46" s="22"/>
      <c r="AP46" s="22"/>
      <c r="AQ46" s="22"/>
      <c r="AR46" s="22"/>
      <c r="AS46" s="22"/>
      <c r="AT46" s="22"/>
      <c r="AU46" s="22"/>
      <c r="AV46" s="22"/>
      <c r="AW46" s="22">
        <f>+'[2]FEBRERO 2017'!$AC$639</f>
        <v>10000000</v>
      </c>
      <c r="AX46" s="23">
        <f t="shared" si="3"/>
        <v>0.75</v>
      </c>
      <c r="AY46" s="22">
        <f t="shared" si="28"/>
        <v>30000000</v>
      </c>
      <c r="AZ46" s="22">
        <f t="shared" si="38"/>
        <v>0</v>
      </c>
      <c r="BA46" s="22">
        <f t="shared" si="38"/>
        <v>0</v>
      </c>
      <c r="BB46" s="22">
        <f t="shared" si="38"/>
        <v>20000000</v>
      </c>
      <c r="BC46" s="22">
        <f t="shared" si="38"/>
        <v>0</v>
      </c>
      <c r="BD46" s="22">
        <f t="shared" si="38"/>
        <v>0</v>
      </c>
      <c r="BE46" s="22">
        <f t="shared" si="38"/>
        <v>0</v>
      </c>
      <c r="BF46" s="22">
        <f t="shared" si="38"/>
        <v>0</v>
      </c>
      <c r="BG46" s="22">
        <f t="shared" si="38"/>
        <v>0</v>
      </c>
      <c r="BH46" s="22">
        <f t="shared" si="38"/>
        <v>0</v>
      </c>
      <c r="BI46" s="22">
        <f t="shared" si="38"/>
        <v>0</v>
      </c>
      <c r="BJ46" s="22">
        <f t="shared" si="38"/>
        <v>0</v>
      </c>
      <c r="BK46" s="22">
        <f t="shared" si="38"/>
        <v>0</v>
      </c>
      <c r="BL46" s="22">
        <f t="shared" si="38"/>
        <v>0</v>
      </c>
      <c r="BM46" s="22">
        <f t="shared" si="38"/>
        <v>0</v>
      </c>
      <c r="BN46" s="22">
        <f t="shared" si="38"/>
        <v>0</v>
      </c>
      <c r="BO46" s="22">
        <f t="shared" si="36"/>
        <v>0</v>
      </c>
      <c r="BP46" s="22">
        <f t="shared" si="30"/>
        <v>0</v>
      </c>
      <c r="BQ46" s="22">
        <f t="shared" si="30"/>
        <v>0</v>
      </c>
      <c r="BR46" s="22">
        <f t="shared" si="30"/>
        <v>0</v>
      </c>
      <c r="BS46" s="22">
        <f t="shared" si="30"/>
        <v>10000000</v>
      </c>
      <c r="BT46" s="23">
        <f t="shared" si="7"/>
        <v>0</v>
      </c>
      <c r="BU46" s="22">
        <f t="shared" si="31"/>
        <v>0</v>
      </c>
      <c r="BV46" s="22"/>
      <c r="BW46" s="22"/>
      <c r="BX46" s="22"/>
      <c r="BY46" s="22"/>
      <c r="BZ46" s="22"/>
      <c r="CA46" s="22"/>
      <c r="CB46" s="22"/>
      <c r="CC46" s="22"/>
      <c r="CD46" s="22"/>
      <c r="CE46" s="22"/>
      <c r="CF46" s="22"/>
      <c r="CG46" s="22"/>
      <c r="CH46" s="22"/>
      <c r="CI46" s="22"/>
      <c r="CJ46" s="22"/>
      <c r="CK46" s="22"/>
      <c r="CL46" s="22"/>
      <c r="CM46" s="22"/>
      <c r="CN46" s="22"/>
      <c r="CO46" s="22"/>
      <c r="CP46" s="23">
        <f t="shared" si="9"/>
        <v>1</v>
      </c>
      <c r="CQ46" s="22">
        <f t="shared" si="32"/>
        <v>40000000</v>
      </c>
      <c r="CR46" s="22">
        <f t="shared" si="35"/>
        <v>0</v>
      </c>
      <c r="CS46" s="22">
        <f t="shared" si="35"/>
        <v>0</v>
      </c>
      <c r="CT46" s="22">
        <f t="shared" si="35"/>
        <v>20000000</v>
      </c>
      <c r="CU46" s="22">
        <f t="shared" si="35"/>
        <v>0</v>
      </c>
      <c r="CV46" s="22">
        <f t="shared" si="35"/>
        <v>0</v>
      </c>
      <c r="CW46" s="22">
        <f t="shared" si="35"/>
        <v>0</v>
      </c>
      <c r="CX46" s="22">
        <f t="shared" si="35"/>
        <v>0</v>
      </c>
      <c r="CY46" s="22">
        <f t="shared" si="35"/>
        <v>0</v>
      </c>
      <c r="CZ46" s="22">
        <f t="shared" si="35"/>
        <v>0</v>
      </c>
      <c r="DA46" s="22">
        <f t="shared" si="35"/>
        <v>0</v>
      </c>
      <c r="DB46" s="22">
        <f t="shared" si="35"/>
        <v>0</v>
      </c>
      <c r="DC46" s="22">
        <f t="shared" si="35"/>
        <v>0</v>
      </c>
      <c r="DD46" s="22">
        <f t="shared" si="35"/>
        <v>0</v>
      </c>
      <c r="DE46" s="22">
        <f t="shared" si="35"/>
        <v>0</v>
      </c>
      <c r="DF46" s="22">
        <f t="shared" si="35"/>
        <v>0</v>
      </c>
      <c r="DG46" s="22">
        <f t="shared" si="35"/>
        <v>0</v>
      </c>
      <c r="DH46" s="22">
        <f t="shared" si="37"/>
        <v>0</v>
      </c>
      <c r="DI46" s="22">
        <f t="shared" si="34"/>
        <v>0</v>
      </c>
      <c r="DJ46" s="22">
        <f t="shared" si="34"/>
        <v>0</v>
      </c>
      <c r="DK46" s="22">
        <f t="shared" si="34"/>
        <v>20000000</v>
      </c>
      <c r="DM46" s="26">
        <f t="shared" si="25"/>
        <v>40000000</v>
      </c>
    </row>
    <row r="47" spans="1:118" ht="34.5" customHeight="1" x14ac:dyDescent="0.25">
      <c r="A47" s="170"/>
      <c r="B47" s="173"/>
      <c r="C47" s="18" t="s">
        <v>164</v>
      </c>
      <c r="D47" s="19" t="s">
        <v>165</v>
      </c>
      <c r="E47" s="20">
        <v>410</v>
      </c>
      <c r="F47" s="21" t="s">
        <v>101</v>
      </c>
      <c r="G47" s="22">
        <f t="shared" si="26"/>
        <v>10000000</v>
      </c>
      <c r="H47" s="31"/>
      <c r="I47" s="22"/>
      <c r="J47" s="22">
        <v>10000000</v>
      </c>
      <c r="K47" s="22"/>
      <c r="L47" s="31"/>
      <c r="M47" s="31"/>
      <c r="N47" s="31"/>
      <c r="O47" s="31"/>
      <c r="P47" s="31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3">
        <f t="shared" si="1"/>
        <v>0</v>
      </c>
      <c r="AC47" s="22">
        <f t="shared" si="27"/>
        <v>0</v>
      </c>
      <c r="AD47" s="22"/>
      <c r="AE47" s="22"/>
      <c r="AF47" s="22"/>
      <c r="AG47" s="22"/>
      <c r="AH47" s="22"/>
      <c r="AI47" s="22"/>
      <c r="AJ47" s="22"/>
      <c r="AK47" s="22"/>
      <c r="AL47" s="22"/>
      <c r="AM47" s="22"/>
      <c r="AN47" s="22"/>
      <c r="AO47" s="22"/>
      <c r="AP47" s="22"/>
      <c r="AQ47" s="22"/>
      <c r="AR47" s="22"/>
      <c r="AS47" s="22"/>
      <c r="AT47" s="22"/>
      <c r="AU47" s="22"/>
      <c r="AV47" s="22"/>
      <c r="AW47" s="22"/>
      <c r="AX47" s="23">
        <f t="shared" si="3"/>
        <v>1</v>
      </c>
      <c r="AY47" s="22">
        <f t="shared" si="28"/>
        <v>10000000</v>
      </c>
      <c r="AZ47" s="22">
        <f t="shared" si="38"/>
        <v>0</v>
      </c>
      <c r="BA47" s="22">
        <f t="shared" si="38"/>
        <v>0</v>
      </c>
      <c r="BB47" s="22">
        <f t="shared" si="38"/>
        <v>10000000</v>
      </c>
      <c r="BC47" s="22">
        <f t="shared" si="38"/>
        <v>0</v>
      </c>
      <c r="BD47" s="22">
        <f t="shared" si="38"/>
        <v>0</v>
      </c>
      <c r="BE47" s="22">
        <f t="shared" si="38"/>
        <v>0</v>
      </c>
      <c r="BF47" s="22">
        <f t="shared" si="38"/>
        <v>0</v>
      </c>
      <c r="BG47" s="22">
        <f t="shared" si="38"/>
        <v>0</v>
      </c>
      <c r="BH47" s="22">
        <f t="shared" si="38"/>
        <v>0</v>
      </c>
      <c r="BI47" s="22">
        <f t="shared" si="38"/>
        <v>0</v>
      </c>
      <c r="BJ47" s="22">
        <f t="shared" si="38"/>
        <v>0</v>
      </c>
      <c r="BK47" s="22">
        <f t="shared" si="38"/>
        <v>0</v>
      </c>
      <c r="BL47" s="22">
        <f t="shared" si="38"/>
        <v>0</v>
      </c>
      <c r="BM47" s="22">
        <f t="shared" si="38"/>
        <v>0</v>
      </c>
      <c r="BN47" s="22">
        <f t="shared" si="38"/>
        <v>0</v>
      </c>
      <c r="BO47" s="22">
        <f t="shared" si="36"/>
        <v>0</v>
      </c>
      <c r="BP47" s="22">
        <f t="shared" si="30"/>
        <v>0</v>
      </c>
      <c r="BQ47" s="22">
        <f t="shared" si="30"/>
        <v>0</v>
      </c>
      <c r="BR47" s="22">
        <f t="shared" si="30"/>
        <v>0</v>
      </c>
      <c r="BS47" s="22">
        <f t="shared" si="30"/>
        <v>0</v>
      </c>
      <c r="BT47" s="23">
        <f t="shared" si="7"/>
        <v>0</v>
      </c>
      <c r="BU47" s="22">
        <f t="shared" si="31"/>
        <v>0</v>
      </c>
      <c r="BV47" s="22"/>
      <c r="BW47" s="22"/>
      <c r="BX47" s="22"/>
      <c r="BY47" s="22"/>
      <c r="BZ47" s="22"/>
      <c r="CA47" s="22"/>
      <c r="CB47" s="22"/>
      <c r="CC47" s="22"/>
      <c r="CD47" s="22"/>
      <c r="CE47" s="22"/>
      <c r="CF47" s="22"/>
      <c r="CG47" s="22"/>
      <c r="CH47" s="22"/>
      <c r="CI47" s="22"/>
      <c r="CJ47" s="22"/>
      <c r="CK47" s="22"/>
      <c r="CL47" s="22"/>
      <c r="CM47" s="22"/>
      <c r="CN47" s="22"/>
      <c r="CO47" s="22"/>
      <c r="CP47" s="23">
        <f t="shared" si="9"/>
        <v>1</v>
      </c>
      <c r="CQ47" s="22">
        <f t="shared" si="32"/>
        <v>10000000</v>
      </c>
      <c r="CR47" s="22">
        <f t="shared" si="35"/>
        <v>0</v>
      </c>
      <c r="CS47" s="22">
        <f t="shared" si="35"/>
        <v>0</v>
      </c>
      <c r="CT47" s="22">
        <f t="shared" si="35"/>
        <v>10000000</v>
      </c>
      <c r="CU47" s="22">
        <f t="shared" si="35"/>
        <v>0</v>
      </c>
      <c r="CV47" s="22">
        <f t="shared" si="35"/>
        <v>0</v>
      </c>
      <c r="CW47" s="22">
        <f t="shared" si="35"/>
        <v>0</v>
      </c>
      <c r="CX47" s="22">
        <f t="shared" si="35"/>
        <v>0</v>
      </c>
      <c r="CY47" s="22">
        <f t="shared" si="35"/>
        <v>0</v>
      </c>
      <c r="CZ47" s="22">
        <f t="shared" si="35"/>
        <v>0</v>
      </c>
      <c r="DA47" s="22">
        <f t="shared" si="35"/>
        <v>0</v>
      </c>
      <c r="DB47" s="22">
        <f t="shared" si="35"/>
        <v>0</v>
      </c>
      <c r="DC47" s="22">
        <f t="shared" si="35"/>
        <v>0</v>
      </c>
      <c r="DD47" s="22">
        <f t="shared" si="35"/>
        <v>0</v>
      </c>
      <c r="DE47" s="22">
        <f t="shared" si="35"/>
        <v>0</v>
      </c>
      <c r="DF47" s="22">
        <f t="shared" si="35"/>
        <v>0</v>
      </c>
      <c r="DG47" s="22">
        <f t="shared" si="35"/>
        <v>0</v>
      </c>
      <c r="DH47" s="22">
        <f t="shared" si="37"/>
        <v>0</v>
      </c>
      <c r="DI47" s="22">
        <f t="shared" si="34"/>
        <v>0</v>
      </c>
      <c r="DJ47" s="22">
        <f t="shared" si="34"/>
        <v>0</v>
      </c>
      <c r="DK47" s="22">
        <f t="shared" si="34"/>
        <v>0</v>
      </c>
      <c r="DM47" s="26">
        <f t="shared" si="25"/>
        <v>10000000</v>
      </c>
    </row>
    <row r="48" spans="1:118" ht="35.25" customHeight="1" x14ac:dyDescent="0.25">
      <c r="A48" s="170"/>
      <c r="B48" s="173"/>
      <c r="C48" s="18" t="s">
        <v>166</v>
      </c>
      <c r="D48" s="19" t="s">
        <v>167</v>
      </c>
      <c r="E48" s="20">
        <v>410</v>
      </c>
      <c r="F48" s="21" t="s">
        <v>101</v>
      </c>
      <c r="G48" s="22">
        <f t="shared" si="26"/>
        <v>70000000</v>
      </c>
      <c r="H48" s="31"/>
      <c r="I48" s="22"/>
      <c r="J48" s="22">
        <v>70000000</v>
      </c>
      <c r="K48" s="22"/>
      <c r="L48" s="31"/>
      <c r="M48" s="31"/>
      <c r="N48" s="31"/>
      <c r="O48" s="31"/>
      <c r="P48" s="31"/>
      <c r="Q48" s="22"/>
      <c r="R48" s="22"/>
      <c r="S48" s="22"/>
      <c r="T48" s="22"/>
      <c r="U48" s="22"/>
      <c r="V48" s="22"/>
      <c r="W48" s="22"/>
      <c r="X48" s="22"/>
      <c r="Y48" s="22"/>
      <c r="Z48" s="22"/>
      <c r="AA48" s="22"/>
      <c r="AB48" s="23">
        <f t="shared" si="1"/>
        <v>0.75035298571428577</v>
      </c>
      <c r="AC48" s="22">
        <f t="shared" si="27"/>
        <v>52524709</v>
      </c>
      <c r="AD48" s="22"/>
      <c r="AE48" s="22"/>
      <c r="AF48" s="22">
        <f>+'[2]FEBRERO 2017'!$L$653</f>
        <v>52524709</v>
      </c>
      <c r="AG48" s="22"/>
      <c r="AH48" s="22"/>
      <c r="AI48" s="22"/>
      <c r="AJ48" s="22"/>
      <c r="AK48" s="22"/>
      <c r="AL48" s="22"/>
      <c r="AM48" s="22"/>
      <c r="AN48" s="22"/>
      <c r="AO48" s="22"/>
      <c r="AP48" s="22"/>
      <c r="AQ48" s="22"/>
      <c r="AR48" s="22"/>
      <c r="AS48" s="22"/>
      <c r="AT48" s="22"/>
      <c r="AU48" s="22"/>
      <c r="AV48" s="22"/>
      <c r="AW48" s="22"/>
      <c r="AX48" s="23">
        <f t="shared" si="3"/>
        <v>0.24964701428571423</v>
      </c>
      <c r="AY48" s="22">
        <f t="shared" si="28"/>
        <v>17475291</v>
      </c>
      <c r="AZ48" s="22">
        <f t="shared" si="38"/>
        <v>0</v>
      </c>
      <c r="BA48" s="22">
        <f t="shared" si="38"/>
        <v>0</v>
      </c>
      <c r="BB48" s="22">
        <f t="shared" si="38"/>
        <v>17475291</v>
      </c>
      <c r="BC48" s="22">
        <f t="shared" si="38"/>
        <v>0</v>
      </c>
      <c r="BD48" s="22">
        <f t="shared" si="38"/>
        <v>0</v>
      </c>
      <c r="BE48" s="22">
        <f t="shared" si="38"/>
        <v>0</v>
      </c>
      <c r="BF48" s="22">
        <f t="shared" si="38"/>
        <v>0</v>
      </c>
      <c r="BG48" s="22">
        <f t="shared" si="38"/>
        <v>0</v>
      </c>
      <c r="BH48" s="22">
        <f t="shared" si="38"/>
        <v>0</v>
      </c>
      <c r="BI48" s="22">
        <f t="shared" si="38"/>
        <v>0</v>
      </c>
      <c r="BJ48" s="22">
        <f t="shared" si="38"/>
        <v>0</v>
      </c>
      <c r="BK48" s="22">
        <f t="shared" si="38"/>
        <v>0</v>
      </c>
      <c r="BL48" s="22">
        <f t="shared" si="38"/>
        <v>0</v>
      </c>
      <c r="BM48" s="22">
        <f t="shared" si="38"/>
        <v>0</v>
      </c>
      <c r="BN48" s="22">
        <f t="shared" si="38"/>
        <v>0</v>
      </c>
      <c r="BO48" s="22">
        <f t="shared" si="36"/>
        <v>0</v>
      </c>
      <c r="BP48" s="22">
        <f t="shared" si="30"/>
        <v>0</v>
      </c>
      <c r="BQ48" s="22">
        <f t="shared" si="30"/>
        <v>0</v>
      </c>
      <c r="BR48" s="22">
        <f t="shared" si="30"/>
        <v>0</v>
      </c>
      <c r="BS48" s="22">
        <f t="shared" si="30"/>
        <v>0</v>
      </c>
      <c r="BT48" s="23">
        <f t="shared" si="7"/>
        <v>8.5714285714285719E-3</v>
      </c>
      <c r="BU48" s="22">
        <f t="shared" si="31"/>
        <v>600000</v>
      </c>
      <c r="BV48" s="22"/>
      <c r="BW48" s="22"/>
      <c r="BX48" s="22">
        <f>+'[2]FEBRERO 2017'!$H$651</f>
        <v>600000</v>
      </c>
      <c r="BY48" s="22"/>
      <c r="BZ48" s="22"/>
      <c r="CA48" s="22"/>
      <c r="CB48" s="22"/>
      <c r="CC48" s="22"/>
      <c r="CD48" s="22"/>
      <c r="CE48" s="22"/>
      <c r="CF48" s="22"/>
      <c r="CG48" s="22"/>
      <c r="CH48" s="22"/>
      <c r="CI48" s="22"/>
      <c r="CJ48" s="22"/>
      <c r="CK48" s="22"/>
      <c r="CL48" s="22"/>
      <c r="CM48" s="22"/>
      <c r="CN48" s="22"/>
      <c r="CO48" s="22"/>
      <c r="CP48" s="23">
        <f t="shared" si="9"/>
        <v>0.99142857142857144</v>
      </c>
      <c r="CQ48" s="22">
        <f t="shared" si="32"/>
        <v>69400000</v>
      </c>
      <c r="CR48" s="22">
        <f t="shared" si="35"/>
        <v>0</v>
      </c>
      <c r="CS48" s="22">
        <f t="shared" si="35"/>
        <v>0</v>
      </c>
      <c r="CT48" s="22">
        <f t="shared" si="35"/>
        <v>69400000</v>
      </c>
      <c r="CU48" s="22">
        <f t="shared" si="35"/>
        <v>0</v>
      </c>
      <c r="CV48" s="22">
        <f t="shared" si="35"/>
        <v>0</v>
      </c>
      <c r="CW48" s="22">
        <f t="shared" si="35"/>
        <v>0</v>
      </c>
      <c r="CX48" s="22">
        <f t="shared" si="35"/>
        <v>0</v>
      </c>
      <c r="CY48" s="22">
        <f t="shared" si="35"/>
        <v>0</v>
      </c>
      <c r="CZ48" s="22">
        <f t="shared" si="35"/>
        <v>0</v>
      </c>
      <c r="DA48" s="22">
        <f t="shared" si="35"/>
        <v>0</v>
      </c>
      <c r="DB48" s="22">
        <f t="shared" si="35"/>
        <v>0</v>
      </c>
      <c r="DC48" s="22">
        <f t="shared" si="35"/>
        <v>0</v>
      </c>
      <c r="DD48" s="22">
        <f t="shared" si="35"/>
        <v>0</v>
      </c>
      <c r="DE48" s="22">
        <f t="shared" si="35"/>
        <v>0</v>
      </c>
      <c r="DF48" s="22">
        <f t="shared" si="35"/>
        <v>0</v>
      </c>
      <c r="DG48" s="22">
        <f t="shared" si="35"/>
        <v>0</v>
      </c>
      <c r="DH48" s="22">
        <f t="shared" si="37"/>
        <v>0</v>
      </c>
      <c r="DI48" s="22">
        <f t="shared" si="34"/>
        <v>0</v>
      </c>
      <c r="DJ48" s="22">
        <f t="shared" si="34"/>
        <v>0</v>
      </c>
      <c r="DK48" s="22">
        <f t="shared" si="34"/>
        <v>0</v>
      </c>
      <c r="DM48" s="26">
        <f t="shared" si="25"/>
        <v>70000000</v>
      </c>
    </row>
    <row r="49" spans="1:117" ht="23.25" customHeight="1" x14ac:dyDescent="0.25">
      <c r="A49" s="170"/>
      <c r="B49" s="173"/>
      <c r="C49" s="18" t="s">
        <v>168</v>
      </c>
      <c r="D49" s="19" t="s">
        <v>169</v>
      </c>
      <c r="E49" s="20">
        <v>410</v>
      </c>
      <c r="F49" s="21" t="s">
        <v>101</v>
      </c>
      <c r="G49" s="22">
        <f t="shared" si="26"/>
        <v>25000000</v>
      </c>
      <c r="H49" s="31"/>
      <c r="I49" s="22">
        <v>25000000</v>
      </c>
      <c r="J49" s="31"/>
      <c r="K49" s="31"/>
      <c r="L49" s="31"/>
      <c r="M49" s="31"/>
      <c r="N49" s="31"/>
      <c r="O49" s="31"/>
      <c r="P49" s="31"/>
      <c r="Q49" s="22"/>
      <c r="R49" s="22"/>
      <c r="S49" s="22"/>
      <c r="T49" s="22"/>
      <c r="U49" s="22"/>
      <c r="V49" s="22"/>
      <c r="W49" s="22"/>
      <c r="X49" s="22"/>
      <c r="Y49" s="22"/>
      <c r="Z49" s="22"/>
      <c r="AA49" s="22"/>
      <c r="AB49" s="23">
        <f t="shared" si="1"/>
        <v>9.9142999999999995E-2</v>
      </c>
      <c r="AC49" s="22">
        <f t="shared" si="27"/>
        <v>2478575</v>
      </c>
      <c r="AD49" s="22"/>
      <c r="AE49" s="22">
        <f>+'[2]FEBRERO 2017'!$K$663</f>
        <v>2478575</v>
      </c>
      <c r="AF49" s="22"/>
      <c r="AG49" s="22"/>
      <c r="AH49" s="22"/>
      <c r="AI49" s="22"/>
      <c r="AJ49" s="22"/>
      <c r="AK49" s="22"/>
      <c r="AL49" s="22"/>
      <c r="AM49" s="22"/>
      <c r="AN49" s="22"/>
      <c r="AO49" s="22"/>
      <c r="AP49" s="22"/>
      <c r="AQ49" s="22"/>
      <c r="AR49" s="22"/>
      <c r="AS49" s="22"/>
      <c r="AT49" s="22"/>
      <c r="AU49" s="22"/>
      <c r="AV49" s="22"/>
      <c r="AW49" s="22"/>
      <c r="AX49" s="23">
        <f t="shared" si="3"/>
        <v>0.90085700000000002</v>
      </c>
      <c r="AY49" s="22">
        <f t="shared" si="28"/>
        <v>22521425</v>
      </c>
      <c r="AZ49" s="22">
        <f t="shared" si="38"/>
        <v>0</v>
      </c>
      <c r="BA49" s="22">
        <f t="shared" si="38"/>
        <v>22521425</v>
      </c>
      <c r="BB49" s="22">
        <f t="shared" si="38"/>
        <v>0</v>
      </c>
      <c r="BC49" s="22">
        <f t="shared" si="38"/>
        <v>0</v>
      </c>
      <c r="BD49" s="22">
        <f t="shared" si="38"/>
        <v>0</v>
      </c>
      <c r="BE49" s="22">
        <f t="shared" si="38"/>
        <v>0</v>
      </c>
      <c r="BF49" s="22">
        <f t="shared" si="38"/>
        <v>0</v>
      </c>
      <c r="BG49" s="22">
        <f t="shared" si="38"/>
        <v>0</v>
      </c>
      <c r="BH49" s="22">
        <f t="shared" si="38"/>
        <v>0</v>
      </c>
      <c r="BI49" s="22">
        <f t="shared" si="38"/>
        <v>0</v>
      </c>
      <c r="BJ49" s="22">
        <f t="shared" si="38"/>
        <v>0</v>
      </c>
      <c r="BK49" s="22">
        <f t="shared" si="38"/>
        <v>0</v>
      </c>
      <c r="BL49" s="22">
        <f t="shared" si="38"/>
        <v>0</v>
      </c>
      <c r="BM49" s="22">
        <f t="shared" si="38"/>
        <v>0</v>
      </c>
      <c r="BN49" s="22">
        <f t="shared" si="38"/>
        <v>0</v>
      </c>
      <c r="BO49" s="22">
        <f t="shared" si="36"/>
        <v>0</v>
      </c>
      <c r="BP49" s="22">
        <f t="shared" si="30"/>
        <v>0</v>
      </c>
      <c r="BQ49" s="22">
        <f t="shared" si="30"/>
        <v>0</v>
      </c>
      <c r="BR49" s="22">
        <f t="shared" si="30"/>
        <v>0</v>
      </c>
      <c r="BS49" s="22">
        <f t="shared" si="30"/>
        <v>0</v>
      </c>
      <c r="BT49" s="23">
        <f t="shared" si="7"/>
        <v>9.9142999999999995E-2</v>
      </c>
      <c r="BU49" s="22">
        <f t="shared" si="31"/>
        <v>2478575</v>
      </c>
      <c r="BV49" s="22"/>
      <c r="BW49" s="22">
        <f>+'[2]FEBRERO 2017'!$H$661</f>
        <v>2478575</v>
      </c>
      <c r="BX49" s="22"/>
      <c r="BY49" s="22"/>
      <c r="BZ49" s="22"/>
      <c r="CA49" s="22"/>
      <c r="CB49" s="22"/>
      <c r="CC49" s="22"/>
      <c r="CD49" s="22"/>
      <c r="CE49" s="22"/>
      <c r="CF49" s="22"/>
      <c r="CG49" s="22"/>
      <c r="CH49" s="22"/>
      <c r="CI49" s="22"/>
      <c r="CJ49" s="22"/>
      <c r="CK49" s="22"/>
      <c r="CL49" s="22"/>
      <c r="CM49" s="22"/>
      <c r="CN49" s="22"/>
      <c r="CO49" s="22"/>
      <c r="CP49" s="23">
        <f t="shared" si="9"/>
        <v>0.90085700000000002</v>
      </c>
      <c r="CQ49" s="22">
        <f t="shared" si="32"/>
        <v>22521425</v>
      </c>
      <c r="CR49" s="22">
        <f t="shared" si="35"/>
        <v>0</v>
      </c>
      <c r="CS49" s="22">
        <f t="shared" si="35"/>
        <v>22521425</v>
      </c>
      <c r="CT49" s="22">
        <f t="shared" si="35"/>
        <v>0</v>
      </c>
      <c r="CU49" s="22">
        <f t="shared" si="35"/>
        <v>0</v>
      </c>
      <c r="CV49" s="22">
        <f t="shared" si="35"/>
        <v>0</v>
      </c>
      <c r="CW49" s="22">
        <f t="shared" si="35"/>
        <v>0</v>
      </c>
      <c r="CX49" s="22">
        <f t="shared" si="35"/>
        <v>0</v>
      </c>
      <c r="CY49" s="22">
        <f t="shared" si="35"/>
        <v>0</v>
      </c>
      <c r="CZ49" s="22">
        <f t="shared" si="35"/>
        <v>0</v>
      </c>
      <c r="DA49" s="22">
        <f t="shared" si="35"/>
        <v>0</v>
      </c>
      <c r="DB49" s="22">
        <f t="shared" si="35"/>
        <v>0</v>
      </c>
      <c r="DC49" s="22">
        <f t="shared" si="35"/>
        <v>0</v>
      </c>
      <c r="DD49" s="22">
        <f t="shared" si="35"/>
        <v>0</v>
      </c>
      <c r="DE49" s="22">
        <f t="shared" si="35"/>
        <v>0</v>
      </c>
      <c r="DF49" s="22">
        <f t="shared" si="35"/>
        <v>0</v>
      </c>
      <c r="DG49" s="22">
        <f t="shared" si="35"/>
        <v>0</v>
      </c>
      <c r="DH49" s="22">
        <f t="shared" si="37"/>
        <v>0</v>
      </c>
      <c r="DI49" s="22">
        <f t="shared" si="34"/>
        <v>0</v>
      </c>
      <c r="DJ49" s="22">
        <f t="shared" si="34"/>
        <v>0</v>
      </c>
      <c r="DK49" s="22">
        <f t="shared" si="34"/>
        <v>0</v>
      </c>
      <c r="DM49" s="26">
        <f t="shared" si="25"/>
        <v>25000000</v>
      </c>
    </row>
    <row r="50" spans="1:117" ht="35.25" customHeight="1" x14ac:dyDescent="0.25">
      <c r="A50" s="170"/>
      <c r="B50" s="173"/>
      <c r="C50" s="18" t="s">
        <v>170</v>
      </c>
      <c r="D50" s="19" t="s">
        <v>171</v>
      </c>
      <c r="E50" s="20">
        <v>410</v>
      </c>
      <c r="F50" s="21" t="s">
        <v>101</v>
      </c>
      <c r="G50" s="22">
        <f t="shared" si="26"/>
        <v>152267490</v>
      </c>
      <c r="H50" s="31"/>
      <c r="I50" s="22">
        <v>25000000</v>
      </c>
      <c r="J50" s="31"/>
      <c r="K50" s="22">
        <v>127267490</v>
      </c>
      <c r="L50" s="31"/>
      <c r="M50" s="31"/>
      <c r="N50" s="31"/>
      <c r="O50" s="31"/>
      <c r="P50" s="31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3">
        <f t="shared" si="1"/>
        <v>0.16418475145285444</v>
      </c>
      <c r="AC50" s="22">
        <f t="shared" si="27"/>
        <v>25000000</v>
      </c>
      <c r="AD50" s="22"/>
      <c r="AE50" s="22">
        <f>+'[1]ENERO 2017'!$K$498</f>
        <v>25000000</v>
      </c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  <c r="AS50" s="22"/>
      <c r="AT50" s="22"/>
      <c r="AU50" s="22"/>
      <c r="AV50" s="22"/>
      <c r="AW50" s="22"/>
      <c r="AX50" s="23">
        <f t="shared" si="3"/>
        <v>0.83581524854714551</v>
      </c>
      <c r="AY50" s="22">
        <f t="shared" si="28"/>
        <v>127267490</v>
      </c>
      <c r="AZ50" s="22">
        <f t="shared" si="38"/>
        <v>0</v>
      </c>
      <c r="BA50" s="22">
        <f t="shared" si="38"/>
        <v>0</v>
      </c>
      <c r="BB50" s="22">
        <f t="shared" si="38"/>
        <v>0</v>
      </c>
      <c r="BC50" s="22">
        <f t="shared" si="38"/>
        <v>127267490</v>
      </c>
      <c r="BD50" s="22">
        <f t="shared" si="38"/>
        <v>0</v>
      </c>
      <c r="BE50" s="22">
        <f t="shared" si="38"/>
        <v>0</v>
      </c>
      <c r="BF50" s="22">
        <f t="shared" si="38"/>
        <v>0</v>
      </c>
      <c r="BG50" s="22">
        <f t="shared" si="38"/>
        <v>0</v>
      </c>
      <c r="BH50" s="22">
        <f t="shared" si="38"/>
        <v>0</v>
      </c>
      <c r="BI50" s="22">
        <f t="shared" si="38"/>
        <v>0</v>
      </c>
      <c r="BJ50" s="22">
        <f t="shared" si="38"/>
        <v>0</v>
      </c>
      <c r="BK50" s="22">
        <f t="shared" si="38"/>
        <v>0</v>
      </c>
      <c r="BL50" s="22">
        <f t="shared" si="38"/>
        <v>0</v>
      </c>
      <c r="BM50" s="22">
        <f t="shared" si="38"/>
        <v>0</v>
      </c>
      <c r="BN50" s="22">
        <f t="shared" si="38"/>
        <v>0</v>
      </c>
      <c r="BO50" s="22">
        <f t="shared" si="36"/>
        <v>0</v>
      </c>
      <c r="BP50" s="22">
        <f t="shared" si="30"/>
        <v>0</v>
      </c>
      <c r="BQ50" s="22">
        <f t="shared" si="30"/>
        <v>0</v>
      </c>
      <c r="BR50" s="22">
        <f t="shared" si="30"/>
        <v>0</v>
      </c>
      <c r="BS50" s="22">
        <f t="shared" si="30"/>
        <v>0</v>
      </c>
      <c r="BT50" s="23">
        <f t="shared" si="7"/>
        <v>0.16418475145285444</v>
      </c>
      <c r="BU50" s="22">
        <f t="shared" si="31"/>
        <v>25000000</v>
      </c>
      <c r="BV50" s="22"/>
      <c r="BW50" s="22">
        <f>+'[2]FEBRERO 2017'!$H$669</f>
        <v>25000000</v>
      </c>
      <c r="BX50" s="22"/>
      <c r="BY50" s="22"/>
      <c r="BZ50" s="22"/>
      <c r="CA50" s="22"/>
      <c r="CB50" s="22"/>
      <c r="CC50" s="22"/>
      <c r="CD50" s="22"/>
      <c r="CE50" s="22"/>
      <c r="CF50" s="22"/>
      <c r="CG50" s="22"/>
      <c r="CH50" s="22"/>
      <c r="CI50" s="22"/>
      <c r="CJ50" s="22"/>
      <c r="CK50" s="22"/>
      <c r="CL50" s="22"/>
      <c r="CM50" s="22"/>
      <c r="CN50" s="22"/>
      <c r="CO50" s="22"/>
      <c r="CP50" s="23">
        <f t="shared" si="9"/>
        <v>0.83581524854714551</v>
      </c>
      <c r="CQ50" s="22">
        <f t="shared" si="32"/>
        <v>127267490</v>
      </c>
      <c r="CR50" s="22">
        <f t="shared" si="35"/>
        <v>0</v>
      </c>
      <c r="CS50" s="22">
        <f t="shared" si="35"/>
        <v>0</v>
      </c>
      <c r="CT50" s="22">
        <f t="shared" si="35"/>
        <v>0</v>
      </c>
      <c r="CU50" s="22">
        <f t="shared" si="35"/>
        <v>127267490</v>
      </c>
      <c r="CV50" s="22">
        <f t="shared" si="35"/>
        <v>0</v>
      </c>
      <c r="CW50" s="22">
        <f t="shared" si="35"/>
        <v>0</v>
      </c>
      <c r="CX50" s="22">
        <f t="shared" si="35"/>
        <v>0</v>
      </c>
      <c r="CY50" s="22">
        <f t="shared" si="35"/>
        <v>0</v>
      </c>
      <c r="CZ50" s="22">
        <f t="shared" si="35"/>
        <v>0</v>
      </c>
      <c r="DA50" s="22">
        <f t="shared" si="35"/>
        <v>0</v>
      </c>
      <c r="DB50" s="22">
        <f t="shared" si="35"/>
        <v>0</v>
      </c>
      <c r="DC50" s="22">
        <f t="shared" si="35"/>
        <v>0</v>
      </c>
      <c r="DD50" s="22">
        <f t="shared" si="35"/>
        <v>0</v>
      </c>
      <c r="DE50" s="22">
        <f t="shared" si="35"/>
        <v>0</v>
      </c>
      <c r="DF50" s="22">
        <f t="shared" si="35"/>
        <v>0</v>
      </c>
      <c r="DG50" s="22">
        <f t="shared" si="35"/>
        <v>0</v>
      </c>
      <c r="DH50" s="22">
        <f t="shared" si="37"/>
        <v>0</v>
      </c>
      <c r="DI50" s="22">
        <f t="shared" si="34"/>
        <v>0</v>
      </c>
      <c r="DJ50" s="22">
        <f t="shared" si="34"/>
        <v>0</v>
      </c>
      <c r="DK50" s="22">
        <f t="shared" si="34"/>
        <v>0</v>
      </c>
      <c r="DM50" s="26">
        <f t="shared" si="25"/>
        <v>152267490</v>
      </c>
    </row>
    <row r="51" spans="1:117" ht="35.25" customHeight="1" x14ac:dyDescent="0.25">
      <c r="A51" s="171"/>
      <c r="B51" s="174"/>
      <c r="C51" s="18" t="s">
        <v>172</v>
      </c>
      <c r="D51" s="19" t="s">
        <v>173</v>
      </c>
      <c r="E51" s="20">
        <v>410</v>
      </c>
      <c r="F51" s="21" t="s">
        <v>174</v>
      </c>
      <c r="G51" s="22">
        <f t="shared" si="26"/>
        <v>20000000</v>
      </c>
      <c r="H51" s="31"/>
      <c r="I51" s="31"/>
      <c r="J51" s="31"/>
      <c r="K51" s="31"/>
      <c r="L51" s="31"/>
      <c r="M51" s="31"/>
      <c r="N51" s="31"/>
      <c r="O51" s="31"/>
      <c r="P51" s="31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>
        <v>20000000</v>
      </c>
      <c r="AB51" s="23">
        <f t="shared" si="1"/>
        <v>0.56333334999999995</v>
      </c>
      <c r="AC51" s="22">
        <f t="shared" si="27"/>
        <v>11266667</v>
      </c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22"/>
      <c r="AS51" s="22"/>
      <c r="AT51" s="22"/>
      <c r="AU51" s="22"/>
      <c r="AV51" s="22"/>
      <c r="AW51" s="22">
        <f>+'[1]ENERO 2017'!$T$505</f>
        <v>11266667</v>
      </c>
      <c r="AX51" s="23">
        <f t="shared" si="3"/>
        <v>0.43666665000000005</v>
      </c>
      <c r="AY51" s="22">
        <f t="shared" si="28"/>
        <v>8733333</v>
      </c>
      <c r="AZ51" s="22">
        <f t="shared" si="38"/>
        <v>0</v>
      </c>
      <c r="BA51" s="22">
        <f t="shared" si="38"/>
        <v>0</v>
      </c>
      <c r="BB51" s="22">
        <f t="shared" si="38"/>
        <v>0</v>
      </c>
      <c r="BC51" s="22">
        <f t="shared" si="38"/>
        <v>0</v>
      </c>
      <c r="BD51" s="22">
        <f t="shared" si="38"/>
        <v>0</v>
      </c>
      <c r="BE51" s="22">
        <f t="shared" si="38"/>
        <v>0</v>
      </c>
      <c r="BF51" s="22">
        <f t="shared" si="38"/>
        <v>0</v>
      </c>
      <c r="BG51" s="22">
        <f t="shared" si="38"/>
        <v>0</v>
      </c>
      <c r="BH51" s="22">
        <f t="shared" si="38"/>
        <v>0</v>
      </c>
      <c r="BI51" s="22">
        <f t="shared" si="38"/>
        <v>0</v>
      </c>
      <c r="BJ51" s="22">
        <f t="shared" si="38"/>
        <v>0</v>
      </c>
      <c r="BK51" s="22">
        <f t="shared" si="38"/>
        <v>0</v>
      </c>
      <c r="BL51" s="22">
        <f t="shared" si="38"/>
        <v>0</v>
      </c>
      <c r="BM51" s="22">
        <f t="shared" si="38"/>
        <v>0</v>
      </c>
      <c r="BN51" s="22">
        <f t="shared" si="38"/>
        <v>0</v>
      </c>
      <c r="BO51" s="22">
        <f t="shared" si="36"/>
        <v>0</v>
      </c>
      <c r="BP51" s="22">
        <f t="shared" si="30"/>
        <v>0</v>
      </c>
      <c r="BQ51" s="22">
        <f t="shared" si="30"/>
        <v>0</v>
      </c>
      <c r="BR51" s="22">
        <f t="shared" si="30"/>
        <v>0</v>
      </c>
      <c r="BS51" s="22">
        <f t="shared" si="30"/>
        <v>8733333</v>
      </c>
      <c r="BT51" s="23">
        <f t="shared" si="7"/>
        <v>0.56333334999999995</v>
      </c>
      <c r="BU51" s="22">
        <f t="shared" si="31"/>
        <v>11266667</v>
      </c>
      <c r="BV51" s="22"/>
      <c r="BW51" s="22"/>
      <c r="BX51" s="22"/>
      <c r="BY51" s="22"/>
      <c r="BZ51" s="22"/>
      <c r="CA51" s="22"/>
      <c r="CB51" s="22"/>
      <c r="CC51" s="22"/>
      <c r="CD51" s="22"/>
      <c r="CE51" s="22"/>
      <c r="CF51" s="22"/>
      <c r="CG51" s="22"/>
      <c r="CH51" s="22"/>
      <c r="CI51" s="22"/>
      <c r="CJ51" s="22"/>
      <c r="CK51" s="22"/>
      <c r="CL51" s="22"/>
      <c r="CM51" s="22"/>
      <c r="CN51" s="22"/>
      <c r="CO51" s="22">
        <f>+'[1]ENERO 2017'!$H$503</f>
        <v>11266667</v>
      </c>
      <c r="CP51" s="23">
        <f t="shared" si="9"/>
        <v>0.43666665000000005</v>
      </c>
      <c r="CQ51" s="22">
        <f t="shared" si="32"/>
        <v>8733333</v>
      </c>
      <c r="CR51" s="22">
        <f t="shared" si="35"/>
        <v>0</v>
      </c>
      <c r="CS51" s="22">
        <f t="shared" si="35"/>
        <v>0</v>
      </c>
      <c r="CT51" s="22">
        <f t="shared" si="35"/>
        <v>0</v>
      </c>
      <c r="CU51" s="22">
        <f t="shared" si="35"/>
        <v>0</v>
      </c>
      <c r="CV51" s="22">
        <f t="shared" si="35"/>
        <v>0</v>
      </c>
      <c r="CW51" s="22">
        <f t="shared" si="35"/>
        <v>0</v>
      </c>
      <c r="CX51" s="22">
        <f t="shared" si="35"/>
        <v>0</v>
      </c>
      <c r="CY51" s="22">
        <f t="shared" si="35"/>
        <v>0</v>
      </c>
      <c r="CZ51" s="22">
        <f t="shared" si="35"/>
        <v>0</v>
      </c>
      <c r="DA51" s="22">
        <f t="shared" si="35"/>
        <v>0</v>
      </c>
      <c r="DB51" s="22">
        <f t="shared" si="35"/>
        <v>0</v>
      </c>
      <c r="DC51" s="22">
        <f t="shared" si="35"/>
        <v>0</v>
      </c>
      <c r="DD51" s="22">
        <f t="shared" si="35"/>
        <v>0</v>
      </c>
      <c r="DE51" s="22">
        <f t="shared" si="35"/>
        <v>0</v>
      </c>
      <c r="DF51" s="22">
        <f t="shared" si="35"/>
        <v>0</v>
      </c>
      <c r="DG51" s="22">
        <f t="shared" si="35"/>
        <v>0</v>
      </c>
      <c r="DH51" s="22">
        <f t="shared" si="37"/>
        <v>0</v>
      </c>
      <c r="DI51" s="22">
        <f t="shared" si="34"/>
        <v>0</v>
      </c>
      <c r="DJ51" s="22">
        <f t="shared" si="34"/>
        <v>0</v>
      </c>
      <c r="DK51" s="22">
        <f t="shared" si="34"/>
        <v>8733333</v>
      </c>
      <c r="DM51" s="26">
        <f t="shared" si="25"/>
        <v>20000000</v>
      </c>
    </row>
    <row r="52" spans="1:117" s="43" customFormat="1" ht="22.5" customHeight="1" thickBot="1" x14ac:dyDescent="0.3">
      <c r="A52" s="57"/>
      <c r="B52" s="192" t="s">
        <v>175</v>
      </c>
      <c r="C52" s="192"/>
      <c r="D52" s="192"/>
      <c r="E52" s="192"/>
      <c r="F52" s="58"/>
      <c r="G52" s="59">
        <f t="shared" ref="G52:M52" si="39">SUM(G23:G51)</f>
        <v>6782038629</v>
      </c>
      <c r="H52" s="59">
        <f t="shared" si="39"/>
        <v>0</v>
      </c>
      <c r="I52" s="59">
        <f t="shared" si="39"/>
        <v>500000000</v>
      </c>
      <c r="J52" s="59">
        <f t="shared" si="39"/>
        <v>2550000000</v>
      </c>
      <c r="K52" s="59">
        <f t="shared" si="39"/>
        <v>234297558</v>
      </c>
      <c r="L52" s="59">
        <f t="shared" si="39"/>
        <v>0</v>
      </c>
      <c r="M52" s="59">
        <f t="shared" si="39"/>
        <v>0</v>
      </c>
      <c r="N52" s="59"/>
      <c r="O52" s="59">
        <f t="shared" ref="O52:AA52" si="40">SUM(O23:O51)</f>
        <v>0</v>
      </c>
      <c r="P52" s="59">
        <f t="shared" si="40"/>
        <v>0</v>
      </c>
      <c r="Q52" s="59">
        <f t="shared" si="40"/>
        <v>0</v>
      </c>
      <c r="R52" s="59">
        <f t="shared" si="40"/>
        <v>0</v>
      </c>
      <c r="S52" s="59">
        <f t="shared" si="40"/>
        <v>3157557814</v>
      </c>
      <c r="T52" s="59">
        <f t="shared" si="40"/>
        <v>0</v>
      </c>
      <c r="U52" s="59">
        <f t="shared" si="40"/>
        <v>0</v>
      </c>
      <c r="V52" s="59">
        <f t="shared" si="40"/>
        <v>198275758</v>
      </c>
      <c r="W52" s="59">
        <f t="shared" si="40"/>
        <v>0</v>
      </c>
      <c r="X52" s="59">
        <f t="shared" si="40"/>
        <v>15907499</v>
      </c>
      <c r="Y52" s="59">
        <f t="shared" si="40"/>
        <v>0</v>
      </c>
      <c r="Z52" s="59">
        <f t="shared" si="40"/>
        <v>0</v>
      </c>
      <c r="AA52" s="59">
        <f t="shared" si="40"/>
        <v>126000000</v>
      </c>
      <c r="AB52" s="42">
        <f t="shared" si="1"/>
        <v>0.32668008989601999</v>
      </c>
      <c r="AC52" s="59">
        <f t="shared" ref="AC52:AW52" si="41">SUM(AC23:AC51)</f>
        <v>2215556989</v>
      </c>
      <c r="AD52" s="59">
        <f t="shared" si="41"/>
        <v>0</v>
      </c>
      <c r="AE52" s="59">
        <f t="shared" si="41"/>
        <v>358020457</v>
      </c>
      <c r="AF52" s="59">
        <f t="shared" si="41"/>
        <v>404524709</v>
      </c>
      <c r="AG52" s="59">
        <f t="shared" si="41"/>
        <v>0</v>
      </c>
      <c r="AH52" s="59">
        <f t="shared" si="41"/>
        <v>0</v>
      </c>
      <c r="AI52" s="59">
        <f t="shared" si="41"/>
        <v>0</v>
      </c>
      <c r="AJ52" s="59">
        <f t="shared" si="41"/>
        <v>0</v>
      </c>
      <c r="AK52" s="59">
        <f t="shared" si="41"/>
        <v>0</v>
      </c>
      <c r="AL52" s="59">
        <f t="shared" si="41"/>
        <v>0</v>
      </c>
      <c r="AM52" s="59">
        <f t="shared" si="41"/>
        <v>0</v>
      </c>
      <c r="AN52" s="59">
        <f t="shared" si="41"/>
        <v>0</v>
      </c>
      <c r="AO52" s="59">
        <f t="shared" si="41"/>
        <v>1382018916</v>
      </c>
      <c r="AP52" s="59">
        <f t="shared" si="41"/>
        <v>0</v>
      </c>
      <c r="AQ52" s="59">
        <f t="shared" si="41"/>
        <v>0</v>
      </c>
      <c r="AR52" s="59">
        <f t="shared" si="41"/>
        <v>46786240</v>
      </c>
      <c r="AS52" s="59">
        <f t="shared" si="41"/>
        <v>0</v>
      </c>
      <c r="AT52" s="59">
        <f t="shared" si="41"/>
        <v>0</v>
      </c>
      <c r="AU52" s="59">
        <f t="shared" si="41"/>
        <v>0</v>
      </c>
      <c r="AV52" s="59">
        <f t="shared" si="41"/>
        <v>0</v>
      </c>
      <c r="AW52" s="59">
        <f t="shared" si="41"/>
        <v>24206667</v>
      </c>
      <c r="AX52" s="42">
        <f t="shared" si="3"/>
        <v>0.67331991010397996</v>
      </c>
      <c r="AY52" s="59">
        <f t="shared" ref="AY52:BS52" si="42">SUM(AY23:AY51)</f>
        <v>4566481640</v>
      </c>
      <c r="AZ52" s="59">
        <f t="shared" si="42"/>
        <v>0</v>
      </c>
      <c r="BA52" s="59">
        <f t="shared" si="42"/>
        <v>141979543</v>
      </c>
      <c r="BB52" s="59">
        <f t="shared" si="42"/>
        <v>2145475291</v>
      </c>
      <c r="BC52" s="59">
        <f t="shared" si="42"/>
        <v>234297558</v>
      </c>
      <c r="BD52" s="59">
        <f t="shared" si="42"/>
        <v>0</v>
      </c>
      <c r="BE52" s="59">
        <f t="shared" si="42"/>
        <v>0</v>
      </c>
      <c r="BF52" s="59">
        <f t="shared" si="42"/>
        <v>0</v>
      </c>
      <c r="BG52" s="59">
        <f t="shared" si="42"/>
        <v>0</v>
      </c>
      <c r="BH52" s="59">
        <f t="shared" si="42"/>
        <v>0</v>
      </c>
      <c r="BI52" s="59">
        <f t="shared" si="42"/>
        <v>0</v>
      </c>
      <c r="BJ52" s="59">
        <f t="shared" si="42"/>
        <v>0</v>
      </c>
      <c r="BK52" s="59">
        <f t="shared" si="42"/>
        <v>1775538898</v>
      </c>
      <c r="BL52" s="59">
        <f t="shared" si="42"/>
        <v>0</v>
      </c>
      <c r="BM52" s="59">
        <f t="shared" si="42"/>
        <v>0</v>
      </c>
      <c r="BN52" s="59">
        <f t="shared" si="42"/>
        <v>151489518</v>
      </c>
      <c r="BO52" s="59">
        <f t="shared" si="42"/>
        <v>0</v>
      </c>
      <c r="BP52" s="59">
        <f t="shared" si="42"/>
        <v>15907499</v>
      </c>
      <c r="BQ52" s="59">
        <f t="shared" si="42"/>
        <v>0</v>
      </c>
      <c r="BR52" s="59">
        <f t="shared" si="42"/>
        <v>0</v>
      </c>
      <c r="BS52" s="59">
        <f t="shared" si="42"/>
        <v>101793333</v>
      </c>
      <c r="BT52" s="42">
        <f t="shared" si="7"/>
        <v>0.13275464801248923</v>
      </c>
      <c r="BU52" s="59">
        <f t="shared" ref="BU52:DK52" si="43">SUM(BU23:BU51)</f>
        <v>900347151</v>
      </c>
      <c r="BV52" s="59">
        <f t="shared" si="43"/>
        <v>0</v>
      </c>
      <c r="BW52" s="59">
        <f t="shared" si="43"/>
        <v>144865069</v>
      </c>
      <c r="BX52" s="59">
        <f t="shared" si="43"/>
        <v>109241968</v>
      </c>
      <c r="BY52" s="59">
        <f t="shared" si="43"/>
        <v>0</v>
      </c>
      <c r="BZ52" s="59">
        <f t="shared" si="43"/>
        <v>0</v>
      </c>
      <c r="CA52" s="59">
        <f t="shared" si="43"/>
        <v>0</v>
      </c>
      <c r="CB52" s="59">
        <f t="shared" si="43"/>
        <v>0</v>
      </c>
      <c r="CC52" s="59">
        <f t="shared" si="43"/>
        <v>0</v>
      </c>
      <c r="CD52" s="59">
        <f t="shared" si="43"/>
        <v>0</v>
      </c>
      <c r="CE52" s="59">
        <f t="shared" si="43"/>
        <v>0</v>
      </c>
      <c r="CF52" s="59">
        <f t="shared" si="43"/>
        <v>0</v>
      </c>
      <c r="CG52" s="59">
        <f t="shared" si="43"/>
        <v>603197209</v>
      </c>
      <c r="CH52" s="59">
        <f t="shared" si="43"/>
        <v>0</v>
      </c>
      <c r="CI52" s="59">
        <f t="shared" si="43"/>
        <v>0</v>
      </c>
      <c r="CJ52" s="59">
        <f t="shared" si="43"/>
        <v>28836238</v>
      </c>
      <c r="CK52" s="59">
        <f t="shared" si="43"/>
        <v>0</v>
      </c>
      <c r="CL52" s="59">
        <f t="shared" si="43"/>
        <v>0</v>
      </c>
      <c r="CM52" s="59">
        <f t="shared" si="43"/>
        <v>0</v>
      </c>
      <c r="CN52" s="59">
        <f t="shared" si="43"/>
        <v>0</v>
      </c>
      <c r="CO52" s="59">
        <f t="shared" si="43"/>
        <v>14206667</v>
      </c>
      <c r="CP52" s="59">
        <f t="shared" si="43"/>
        <v>25.593846157222671</v>
      </c>
      <c r="CQ52" s="59">
        <f t="shared" si="43"/>
        <v>5881691478</v>
      </c>
      <c r="CR52" s="59">
        <f t="shared" si="43"/>
        <v>0</v>
      </c>
      <c r="CS52" s="59">
        <f t="shared" si="43"/>
        <v>355134931</v>
      </c>
      <c r="CT52" s="59">
        <f t="shared" si="43"/>
        <v>2440758032</v>
      </c>
      <c r="CU52" s="59">
        <f t="shared" si="43"/>
        <v>234297558</v>
      </c>
      <c r="CV52" s="59">
        <f t="shared" si="43"/>
        <v>0</v>
      </c>
      <c r="CW52" s="59">
        <f t="shared" si="43"/>
        <v>0</v>
      </c>
      <c r="CX52" s="59">
        <f t="shared" si="43"/>
        <v>0</v>
      </c>
      <c r="CY52" s="59">
        <f t="shared" si="43"/>
        <v>0</v>
      </c>
      <c r="CZ52" s="59">
        <f t="shared" si="43"/>
        <v>0</v>
      </c>
      <c r="DA52" s="59">
        <f t="shared" si="43"/>
        <v>0</v>
      </c>
      <c r="DB52" s="59">
        <f t="shared" si="43"/>
        <v>0</v>
      </c>
      <c r="DC52" s="59">
        <f t="shared" si="43"/>
        <v>2554360605</v>
      </c>
      <c r="DD52" s="59">
        <f t="shared" si="43"/>
        <v>0</v>
      </c>
      <c r="DE52" s="59">
        <f t="shared" si="43"/>
        <v>0</v>
      </c>
      <c r="DF52" s="59">
        <f t="shared" si="43"/>
        <v>169439520</v>
      </c>
      <c r="DG52" s="59">
        <f t="shared" si="43"/>
        <v>0</v>
      </c>
      <c r="DH52" s="59">
        <f t="shared" si="43"/>
        <v>15907499</v>
      </c>
      <c r="DI52" s="59">
        <f t="shared" si="43"/>
        <v>0</v>
      </c>
      <c r="DJ52" s="59">
        <f t="shared" si="43"/>
        <v>0</v>
      </c>
      <c r="DK52" s="59">
        <f t="shared" si="43"/>
        <v>111793333</v>
      </c>
      <c r="DM52" s="26">
        <f t="shared" si="25"/>
        <v>6782038629</v>
      </c>
    </row>
    <row r="53" spans="1:117" ht="60.75" thickTop="1" x14ac:dyDescent="0.25">
      <c r="A53" s="193" t="s">
        <v>176</v>
      </c>
      <c r="B53" s="172" t="s">
        <v>177</v>
      </c>
      <c r="C53" s="30" t="s">
        <v>178</v>
      </c>
      <c r="D53" s="19" t="s">
        <v>179</v>
      </c>
      <c r="E53" s="20">
        <v>520</v>
      </c>
      <c r="F53" s="21" t="s">
        <v>180</v>
      </c>
      <c r="G53" s="22">
        <f t="shared" ref="G53:G72" si="44">SUM(H53:AA53)</f>
        <v>162000000</v>
      </c>
      <c r="H53" s="22"/>
      <c r="I53" s="22">
        <v>100000000</v>
      </c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>
        <v>62000000</v>
      </c>
      <c r="AB53" s="23">
        <f t="shared" si="1"/>
        <v>0.52353691975308647</v>
      </c>
      <c r="AC53" s="22">
        <f>SUM(AD53:AW53)</f>
        <v>84812981</v>
      </c>
      <c r="AD53" s="22"/>
      <c r="AE53" s="22">
        <f>+'[2]FEBRERO 2017'!$K$874</f>
        <v>80406427</v>
      </c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22"/>
      <c r="AS53" s="22"/>
      <c r="AT53" s="22"/>
      <c r="AU53" s="22"/>
      <c r="AV53" s="22"/>
      <c r="AW53" s="22">
        <f>+'[2]FEBRERO 2017'!$AC$874</f>
        <v>4406554</v>
      </c>
      <c r="AX53" s="23">
        <f t="shared" si="3"/>
        <v>0.47646308024691353</v>
      </c>
      <c r="AY53" s="22">
        <f t="shared" ref="AY53:AY72" si="45">SUM(AZ53:BS53)</f>
        <v>77187019</v>
      </c>
      <c r="AZ53" s="22">
        <f>H53-AD53</f>
        <v>0</v>
      </c>
      <c r="BA53" s="22">
        <f t="shared" ref="BA53:BP68" si="46">I53-AE53</f>
        <v>19593573</v>
      </c>
      <c r="BB53" s="22">
        <f t="shared" si="46"/>
        <v>0</v>
      </c>
      <c r="BC53" s="22">
        <f t="shared" si="46"/>
        <v>0</v>
      </c>
      <c r="BD53" s="22">
        <f t="shared" si="46"/>
        <v>0</v>
      </c>
      <c r="BE53" s="22">
        <f t="shared" si="46"/>
        <v>0</v>
      </c>
      <c r="BF53" s="22">
        <f t="shared" si="46"/>
        <v>0</v>
      </c>
      <c r="BG53" s="22">
        <f t="shared" si="46"/>
        <v>0</v>
      </c>
      <c r="BH53" s="22">
        <f t="shared" si="46"/>
        <v>0</v>
      </c>
      <c r="BI53" s="22">
        <f t="shared" si="46"/>
        <v>0</v>
      </c>
      <c r="BJ53" s="22">
        <f t="shared" si="46"/>
        <v>0</v>
      </c>
      <c r="BK53" s="22">
        <f t="shared" si="46"/>
        <v>0</v>
      </c>
      <c r="BL53" s="22">
        <f t="shared" si="46"/>
        <v>0</v>
      </c>
      <c r="BM53" s="22">
        <f t="shared" si="46"/>
        <v>0</v>
      </c>
      <c r="BN53" s="22">
        <f t="shared" si="46"/>
        <v>0</v>
      </c>
      <c r="BO53" s="22">
        <f t="shared" si="46"/>
        <v>0</v>
      </c>
      <c r="BP53" s="22">
        <f t="shared" si="46"/>
        <v>0</v>
      </c>
      <c r="BQ53" s="22">
        <f t="shared" ref="BQ53:BS72" si="47">Y53-AU53</f>
        <v>0</v>
      </c>
      <c r="BR53" s="22">
        <f t="shared" si="47"/>
        <v>0</v>
      </c>
      <c r="BS53" s="22">
        <f t="shared" si="47"/>
        <v>57593446</v>
      </c>
      <c r="BT53" s="23">
        <f t="shared" si="7"/>
        <v>0.19464803086419752</v>
      </c>
      <c r="BU53" s="22">
        <f t="shared" ref="BU53:BU72" si="48">SUM(BV53:CO53)</f>
        <v>31532981</v>
      </c>
      <c r="BV53" s="22"/>
      <c r="BW53" s="22">
        <f>+'[2]FEBRERO 2017'!$H$875+'[2]FEBRERO 2017'!$H$881+'[2]FEBRERO 2017'!$H$884+'[2]FEBRERO 2017'!$H$886+'[2]FEBRERO 2017'!$H$887+'[2]FEBRERO 2017'!$H$888+'[2]FEBRERO 2017'!$H$891+'[2]FEBRERO 2017'!$H$893+'[2]FEBRERO 2017'!$H$894+'[2]FEBRERO 2017'!$H$895+'[2]FEBRERO 2017'!$H$896</f>
        <v>27126427</v>
      </c>
      <c r="BX53" s="22"/>
      <c r="BY53" s="22"/>
      <c r="BZ53" s="22"/>
      <c r="CA53" s="22"/>
      <c r="CB53" s="22"/>
      <c r="CC53" s="22"/>
      <c r="CD53" s="22"/>
      <c r="CE53" s="22"/>
      <c r="CF53" s="22"/>
      <c r="CG53" s="22"/>
      <c r="CH53" s="22"/>
      <c r="CI53" s="22"/>
      <c r="CJ53" s="22"/>
      <c r="CK53" s="22"/>
      <c r="CL53" s="22"/>
      <c r="CM53" s="22"/>
      <c r="CN53" s="22"/>
      <c r="CO53" s="22">
        <f>+'[2]FEBRERO 2017'!$H$883+'[2]FEBRERO 2017'!$H$889+'[2]FEBRERO 2017'!$H$892</f>
        <v>4406554</v>
      </c>
      <c r="CP53" s="23">
        <f t="shared" ref="CP53:CP105" si="49">1-BT53</f>
        <v>0.80535196913580243</v>
      </c>
      <c r="CQ53" s="22">
        <f t="shared" ref="CQ53:CQ72" si="50">SUM(CR53:DK53)</f>
        <v>130467019</v>
      </c>
      <c r="CR53" s="22">
        <f>H53-BV53</f>
        <v>0</v>
      </c>
      <c r="CS53" s="22">
        <f t="shared" ref="CS53:DH68" si="51">I53-BW53</f>
        <v>72873573</v>
      </c>
      <c r="CT53" s="22">
        <f t="shared" si="51"/>
        <v>0</v>
      </c>
      <c r="CU53" s="22">
        <f t="shared" si="51"/>
        <v>0</v>
      </c>
      <c r="CV53" s="22">
        <f t="shared" si="51"/>
        <v>0</v>
      </c>
      <c r="CW53" s="22">
        <f t="shared" si="51"/>
        <v>0</v>
      </c>
      <c r="CX53" s="22">
        <f t="shared" si="51"/>
        <v>0</v>
      </c>
      <c r="CY53" s="22">
        <f t="shared" si="51"/>
        <v>0</v>
      </c>
      <c r="CZ53" s="22">
        <f t="shared" si="51"/>
        <v>0</v>
      </c>
      <c r="DA53" s="22">
        <f t="shared" si="51"/>
        <v>0</v>
      </c>
      <c r="DB53" s="22">
        <f t="shared" si="51"/>
        <v>0</v>
      </c>
      <c r="DC53" s="22">
        <f t="shared" si="51"/>
        <v>0</v>
      </c>
      <c r="DD53" s="22">
        <f t="shared" si="51"/>
        <v>0</v>
      </c>
      <c r="DE53" s="22">
        <f t="shared" si="51"/>
        <v>0</v>
      </c>
      <c r="DF53" s="22">
        <f t="shared" si="51"/>
        <v>0</v>
      </c>
      <c r="DG53" s="22">
        <f t="shared" si="51"/>
        <v>0</v>
      </c>
      <c r="DH53" s="22">
        <f t="shared" si="51"/>
        <v>0</v>
      </c>
      <c r="DI53" s="22">
        <f t="shared" ref="DI53:DK72" si="52">Y53-CM53</f>
        <v>0</v>
      </c>
      <c r="DJ53" s="22">
        <f t="shared" si="52"/>
        <v>0</v>
      </c>
      <c r="DK53" s="22">
        <f t="shared" si="52"/>
        <v>57593446</v>
      </c>
      <c r="DM53" s="26">
        <f t="shared" si="25"/>
        <v>162000000</v>
      </c>
    </row>
    <row r="54" spans="1:117" ht="33.75" x14ac:dyDescent="0.25">
      <c r="A54" s="194"/>
      <c r="B54" s="173"/>
      <c r="C54" s="30" t="s">
        <v>181</v>
      </c>
      <c r="D54" s="19" t="s">
        <v>182</v>
      </c>
      <c r="E54" s="20">
        <v>520</v>
      </c>
      <c r="F54" s="60" t="s">
        <v>183</v>
      </c>
      <c r="G54" s="22">
        <f t="shared" si="44"/>
        <v>7000000</v>
      </c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>
        <v>7000000</v>
      </c>
      <c r="AB54" s="23">
        <f t="shared" si="1"/>
        <v>0</v>
      </c>
      <c r="AC54" s="22">
        <f>SUM(AD54:AW54)</f>
        <v>0</v>
      </c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22"/>
      <c r="AS54" s="22"/>
      <c r="AT54" s="22"/>
      <c r="AU54" s="22"/>
      <c r="AV54" s="22"/>
      <c r="AW54" s="22"/>
      <c r="AX54" s="23">
        <f t="shared" si="3"/>
        <v>1</v>
      </c>
      <c r="AY54" s="22">
        <f t="shared" si="45"/>
        <v>7000000</v>
      </c>
      <c r="AZ54" s="22">
        <f t="shared" ref="AZ54:BO72" si="53">H54-AD54</f>
        <v>0</v>
      </c>
      <c r="BA54" s="22">
        <f t="shared" si="46"/>
        <v>0</v>
      </c>
      <c r="BB54" s="22">
        <f t="shared" si="46"/>
        <v>0</v>
      </c>
      <c r="BC54" s="22">
        <f t="shared" si="46"/>
        <v>0</v>
      </c>
      <c r="BD54" s="22">
        <f t="shared" si="46"/>
        <v>0</v>
      </c>
      <c r="BE54" s="22">
        <f t="shared" si="46"/>
        <v>0</v>
      </c>
      <c r="BF54" s="22">
        <f t="shared" si="46"/>
        <v>0</v>
      </c>
      <c r="BG54" s="22">
        <f t="shared" si="46"/>
        <v>0</v>
      </c>
      <c r="BH54" s="22">
        <f t="shared" si="46"/>
        <v>0</v>
      </c>
      <c r="BI54" s="22">
        <f t="shared" si="46"/>
        <v>0</v>
      </c>
      <c r="BJ54" s="22">
        <f t="shared" si="46"/>
        <v>0</v>
      </c>
      <c r="BK54" s="22">
        <f t="shared" si="46"/>
        <v>0</v>
      </c>
      <c r="BL54" s="22">
        <f t="shared" si="46"/>
        <v>0</v>
      </c>
      <c r="BM54" s="22">
        <f t="shared" si="46"/>
        <v>0</v>
      </c>
      <c r="BN54" s="22">
        <f t="shared" si="46"/>
        <v>0</v>
      </c>
      <c r="BO54" s="22">
        <f t="shared" si="46"/>
        <v>0</v>
      </c>
      <c r="BP54" s="22">
        <f t="shared" si="46"/>
        <v>0</v>
      </c>
      <c r="BQ54" s="22">
        <f t="shared" si="47"/>
        <v>0</v>
      </c>
      <c r="BR54" s="22">
        <f t="shared" si="47"/>
        <v>0</v>
      </c>
      <c r="BS54" s="22">
        <f t="shared" si="47"/>
        <v>7000000</v>
      </c>
      <c r="BT54" s="23">
        <f t="shared" si="7"/>
        <v>0</v>
      </c>
      <c r="BU54" s="22">
        <f t="shared" si="48"/>
        <v>0</v>
      </c>
      <c r="BV54" s="22"/>
      <c r="BW54" s="22"/>
      <c r="BX54" s="22"/>
      <c r="BY54" s="22"/>
      <c r="BZ54" s="22"/>
      <c r="CA54" s="22"/>
      <c r="CB54" s="22"/>
      <c r="CC54" s="22"/>
      <c r="CD54" s="22"/>
      <c r="CE54" s="22"/>
      <c r="CF54" s="22"/>
      <c r="CG54" s="22"/>
      <c r="CH54" s="22"/>
      <c r="CI54" s="22"/>
      <c r="CJ54" s="22"/>
      <c r="CK54" s="22"/>
      <c r="CL54" s="22"/>
      <c r="CM54" s="22"/>
      <c r="CN54" s="22"/>
      <c r="CO54" s="22"/>
      <c r="CP54" s="23">
        <f t="shared" si="49"/>
        <v>1</v>
      </c>
      <c r="CQ54" s="22">
        <f t="shared" si="50"/>
        <v>7000000</v>
      </c>
      <c r="CR54" s="22">
        <f t="shared" ref="CR54:DG72" si="54">H54-BV54</f>
        <v>0</v>
      </c>
      <c r="CS54" s="22">
        <f t="shared" si="51"/>
        <v>0</v>
      </c>
      <c r="CT54" s="22">
        <f t="shared" si="51"/>
        <v>0</v>
      </c>
      <c r="CU54" s="22">
        <f t="shared" si="51"/>
        <v>0</v>
      </c>
      <c r="CV54" s="22">
        <f t="shared" si="51"/>
        <v>0</v>
      </c>
      <c r="CW54" s="22">
        <f t="shared" si="51"/>
        <v>0</v>
      </c>
      <c r="CX54" s="22">
        <f t="shared" si="51"/>
        <v>0</v>
      </c>
      <c r="CY54" s="22">
        <f t="shared" si="51"/>
        <v>0</v>
      </c>
      <c r="CZ54" s="22">
        <f t="shared" si="51"/>
        <v>0</v>
      </c>
      <c r="DA54" s="22">
        <f t="shared" si="51"/>
        <v>0</v>
      </c>
      <c r="DB54" s="22">
        <f t="shared" si="51"/>
        <v>0</v>
      </c>
      <c r="DC54" s="22">
        <f t="shared" si="51"/>
        <v>0</v>
      </c>
      <c r="DD54" s="22">
        <f t="shared" si="51"/>
        <v>0</v>
      </c>
      <c r="DE54" s="22">
        <f t="shared" si="51"/>
        <v>0</v>
      </c>
      <c r="DF54" s="22">
        <f t="shared" si="51"/>
        <v>0</v>
      </c>
      <c r="DG54" s="22">
        <f t="shared" si="51"/>
        <v>0</v>
      </c>
      <c r="DH54" s="22">
        <f t="shared" si="51"/>
        <v>0</v>
      </c>
      <c r="DI54" s="22">
        <f t="shared" si="52"/>
        <v>0</v>
      </c>
      <c r="DJ54" s="22">
        <f t="shared" si="52"/>
        <v>0</v>
      </c>
      <c r="DK54" s="22">
        <f t="shared" si="52"/>
        <v>7000000</v>
      </c>
      <c r="DM54" s="26">
        <f t="shared" si="25"/>
        <v>7000000</v>
      </c>
    </row>
    <row r="55" spans="1:117" ht="47.25" customHeight="1" x14ac:dyDescent="0.25">
      <c r="A55" s="194"/>
      <c r="B55" s="174"/>
      <c r="C55" s="30" t="s">
        <v>184</v>
      </c>
      <c r="D55" s="19" t="s">
        <v>185</v>
      </c>
      <c r="E55" s="20">
        <v>520</v>
      </c>
      <c r="F55" s="21" t="s">
        <v>186</v>
      </c>
      <c r="G55" s="22">
        <f t="shared" si="44"/>
        <v>2000000</v>
      </c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>
        <v>2000000</v>
      </c>
      <c r="AB55" s="23">
        <f t="shared" si="1"/>
        <v>0</v>
      </c>
      <c r="AC55" s="22">
        <f t="shared" ref="AC55:AC72" si="55">SUM(AD55:AW55)</f>
        <v>0</v>
      </c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22"/>
      <c r="AS55" s="22"/>
      <c r="AT55" s="22"/>
      <c r="AU55" s="22"/>
      <c r="AV55" s="22"/>
      <c r="AW55" s="22"/>
      <c r="AX55" s="23">
        <f t="shared" si="3"/>
        <v>1</v>
      </c>
      <c r="AY55" s="22">
        <f t="shared" si="45"/>
        <v>2000000</v>
      </c>
      <c r="AZ55" s="22">
        <f t="shared" si="53"/>
        <v>0</v>
      </c>
      <c r="BA55" s="22">
        <f t="shared" si="46"/>
        <v>0</v>
      </c>
      <c r="BB55" s="22">
        <f t="shared" si="46"/>
        <v>0</v>
      </c>
      <c r="BC55" s="22">
        <f t="shared" si="46"/>
        <v>0</v>
      </c>
      <c r="BD55" s="22">
        <f t="shared" si="46"/>
        <v>0</v>
      </c>
      <c r="BE55" s="22">
        <f t="shared" si="46"/>
        <v>0</v>
      </c>
      <c r="BF55" s="22">
        <f t="shared" si="46"/>
        <v>0</v>
      </c>
      <c r="BG55" s="22">
        <f t="shared" si="46"/>
        <v>0</v>
      </c>
      <c r="BH55" s="22">
        <f t="shared" si="46"/>
        <v>0</v>
      </c>
      <c r="BI55" s="22">
        <f t="shared" si="46"/>
        <v>0</v>
      </c>
      <c r="BJ55" s="22">
        <f t="shared" si="46"/>
        <v>0</v>
      </c>
      <c r="BK55" s="22">
        <f t="shared" si="46"/>
        <v>0</v>
      </c>
      <c r="BL55" s="22">
        <f t="shared" si="46"/>
        <v>0</v>
      </c>
      <c r="BM55" s="22">
        <f t="shared" si="46"/>
        <v>0</v>
      </c>
      <c r="BN55" s="22">
        <f t="shared" si="46"/>
        <v>0</v>
      </c>
      <c r="BO55" s="22">
        <f t="shared" si="46"/>
        <v>0</v>
      </c>
      <c r="BP55" s="22">
        <f t="shared" si="46"/>
        <v>0</v>
      </c>
      <c r="BQ55" s="22">
        <f t="shared" si="47"/>
        <v>0</v>
      </c>
      <c r="BR55" s="22">
        <f t="shared" si="47"/>
        <v>0</v>
      </c>
      <c r="BS55" s="22">
        <f t="shared" si="47"/>
        <v>2000000</v>
      </c>
      <c r="BT55" s="23">
        <f t="shared" si="7"/>
        <v>0</v>
      </c>
      <c r="BU55" s="22">
        <f t="shared" si="48"/>
        <v>0</v>
      </c>
      <c r="BV55" s="22"/>
      <c r="BW55" s="22"/>
      <c r="BX55" s="22"/>
      <c r="BY55" s="22"/>
      <c r="BZ55" s="22"/>
      <c r="CA55" s="22"/>
      <c r="CB55" s="22"/>
      <c r="CC55" s="22"/>
      <c r="CD55" s="22"/>
      <c r="CE55" s="22"/>
      <c r="CF55" s="22"/>
      <c r="CG55" s="22"/>
      <c r="CH55" s="22"/>
      <c r="CI55" s="22"/>
      <c r="CJ55" s="22"/>
      <c r="CK55" s="22"/>
      <c r="CL55" s="22"/>
      <c r="CM55" s="22"/>
      <c r="CN55" s="22"/>
      <c r="CO55" s="22"/>
      <c r="CP55" s="23">
        <f t="shared" si="49"/>
        <v>1</v>
      </c>
      <c r="CQ55" s="22">
        <f t="shared" si="50"/>
        <v>2000000</v>
      </c>
      <c r="CR55" s="22">
        <f t="shared" si="54"/>
        <v>0</v>
      </c>
      <c r="CS55" s="22">
        <f t="shared" si="51"/>
        <v>0</v>
      </c>
      <c r="CT55" s="22">
        <f t="shared" si="51"/>
        <v>0</v>
      </c>
      <c r="CU55" s="22">
        <f t="shared" si="51"/>
        <v>0</v>
      </c>
      <c r="CV55" s="22">
        <f t="shared" si="51"/>
        <v>0</v>
      </c>
      <c r="CW55" s="22">
        <f t="shared" si="51"/>
        <v>0</v>
      </c>
      <c r="CX55" s="22">
        <f t="shared" si="51"/>
        <v>0</v>
      </c>
      <c r="CY55" s="22">
        <f t="shared" si="51"/>
        <v>0</v>
      </c>
      <c r="CZ55" s="22">
        <f t="shared" si="51"/>
        <v>0</v>
      </c>
      <c r="DA55" s="22">
        <f t="shared" si="51"/>
        <v>0</v>
      </c>
      <c r="DB55" s="22">
        <f t="shared" si="51"/>
        <v>0</v>
      </c>
      <c r="DC55" s="22">
        <f t="shared" si="51"/>
        <v>0</v>
      </c>
      <c r="DD55" s="22">
        <f t="shared" si="51"/>
        <v>0</v>
      </c>
      <c r="DE55" s="22">
        <f t="shared" si="51"/>
        <v>0</v>
      </c>
      <c r="DF55" s="22">
        <f t="shared" si="51"/>
        <v>0</v>
      </c>
      <c r="DG55" s="22">
        <f t="shared" si="51"/>
        <v>0</v>
      </c>
      <c r="DH55" s="22">
        <f t="shared" si="51"/>
        <v>0</v>
      </c>
      <c r="DI55" s="22">
        <f t="shared" si="52"/>
        <v>0</v>
      </c>
      <c r="DJ55" s="22">
        <f t="shared" si="52"/>
        <v>0</v>
      </c>
      <c r="DK55" s="22">
        <f t="shared" si="52"/>
        <v>2000000</v>
      </c>
      <c r="DM55" s="26">
        <f t="shared" si="25"/>
        <v>2000000</v>
      </c>
    </row>
    <row r="56" spans="1:117" ht="34.5" customHeight="1" x14ac:dyDescent="0.25">
      <c r="A56" s="194"/>
      <c r="B56" s="61" t="s">
        <v>187</v>
      </c>
      <c r="C56" s="30" t="s">
        <v>188</v>
      </c>
      <c r="D56" s="19" t="s">
        <v>189</v>
      </c>
      <c r="E56" s="20">
        <v>520</v>
      </c>
      <c r="F56" s="21" t="s">
        <v>190</v>
      </c>
      <c r="G56" s="22">
        <f t="shared" si="44"/>
        <v>34826876</v>
      </c>
      <c r="H56" s="22"/>
      <c r="I56" s="22">
        <v>20000000</v>
      </c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>
        <v>10000000</v>
      </c>
      <c r="W56" s="22"/>
      <c r="X56" s="22"/>
      <c r="Y56" s="22"/>
      <c r="Z56" s="22"/>
      <c r="AA56" s="22">
        <v>4826876</v>
      </c>
      <c r="AB56" s="23">
        <f t="shared" si="1"/>
        <v>0.58779053280575611</v>
      </c>
      <c r="AC56" s="22">
        <f t="shared" si="55"/>
        <v>20470908</v>
      </c>
      <c r="AD56" s="22"/>
      <c r="AE56" s="22">
        <f>+'[1]ENERO 2017'!$K$717</f>
        <v>19787068</v>
      </c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22"/>
      <c r="AR56" s="22">
        <f>+'[2]FEBRERO 2017'!$X$917</f>
        <v>683840</v>
      </c>
      <c r="AS56" s="22"/>
      <c r="AT56" s="22"/>
      <c r="AU56" s="22"/>
      <c r="AV56" s="22"/>
      <c r="AW56" s="22"/>
      <c r="AX56" s="23">
        <f t="shared" si="3"/>
        <v>0.41220946719424389</v>
      </c>
      <c r="AY56" s="22">
        <f t="shared" si="45"/>
        <v>14355968</v>
      </c>
      <c r="AZ56" s="22">
        <f t="shared" si="53"/>
        <v>0</v>
      </c>
      <c r="BA56" s="22">
        <f t="shared" si="46"/>
        <v>212932</v>
      </c>
      <c r="BB56" s="22">
        <f t="shared" si="46"/>
        <v>0</v>
      </c>
      <c r="BC56" s="22">
        <f t="shared" si="46"/>
        <v>0</v>
      </c>
      <c r="BD56" s="22">
        <f t="shared" si="46"/>
        <v>0</v>
      </c>
      <c r="BE56" s="22">
        <f t="shared" si="46"/>
        <v>0</v>
      </c>
      <c r="BF56" s="22">
        <f t="shared" si="46"/>
        <v>0</v>
      </c>
      <c r="BG56" s="22">
        <f t="shared" si="46"/>
        <v>0</v>
      </c>
      <c r="BH56" s="22">
        <f t="shared" si="46"/>
        <v>0</v>
      </c>
      <c r="BI56" s="22">
        <f t="shared" si="46"/>
        <v>0</v>
      </c>
      <c r="BJ56" s="22">
        <f t="shared" si="46"/>
        <v>0</v>
      </c>
      <c r="BK56" s="22">
        <f t="shared" si="46"/>
        <v>0</v>
      </c>
      <c r="BL56" s="22">
        <f t="shared" si="46"/>
        <v>0</v>
      </c>
      <c r="BM56" s="22">
        <f t="shared" si="46"/>
        <v>0</v>
      </c>
      <c r="BN56" s="22">
        <f t="shared" si="46"/>
        <v>9316160</v>
      </c>
      <c r="BO56" s="22">
        <f t="shared" si="46"/>
        <v>0</v>
      </c>
      <c r="BP56" s="22">
        <f t="shared" si="46"/>
        <v>0</v>
      </c>
      <c r="BQ56" s="22">
        <f t="shared" si="47"/>
        <v>0</v>
      </c>
      <c r="BR56" s="22">
        <f t="shared" si="47"/>
        <v>0</v>
      </c>
      <c r="BS56" s="22">
        <f t="shared" si="47"/>
        <v>4826876</v>
      </c>
      <c r="BT56" s="23">
        <f t="shared" si="7"/>
        <v>0.58453632189117388</v>
      </c>
      <c r="BU56" s="22">
        <f t="shared" si="48"/>
        <v>20357574</v>
      </c>
      <c r="BV56" s="22"/>
      <c r="BW56" s="22">
        <f>+'[2]FEBRERO 2017'!$H$918+'[2]FEBRERO 2017'!$H$921</f>
        <v>19673734</v>
      </c>
      <c r="BX56" s="22"/>
      <c r="BY56" s="22"/>
      <c r="BZ56" s="22"/>
      <c r="CA56" s="22"/>
      <c r="CB56" s="22"/>
      <c r="CC56" s="22"/>
      <c r="CD56" s="22"/>
      <c r="CE56" s="22"/>
      <c r="CF56" s="22"/>
      <c r="CG56" s="22"/>
      <c r="CH56" s="22"/>
      <c r="CI56" s="22"/>
      <c r="CJ56" s="22"/>
      <c r="CK56" s="22"/>
      <c r="CL56" s="22"/>
      <c r="CM56" s="22"/>
      <c r="CN56" s="22"/>
      <c r="CO56" s="22">
        <f>+'[2]FEBRERO 2017'!$H$915-BW56</f>
        <v>683840</v>
      </c>
      <c r="CP56" s="23">
        <f t="shared" si="49"/>
        <v>0.41546367810882612</v>
      </c>
      <c r="CQ56" s="22">
        <f t="shared" si="50"/>
        <v>14469302</v>
      </c>
      <c r="CR56" s="22">
        <f t="shared" si="54"/>
        <v>0</v>
      </c>
      <c r="CS56" s="22">
        <f t="shared" si="51"/>
        <v>326266</v>
      </c>
      <c r="CT56" s="22">
        <f t="shared" si="51"/>
        <v>0</v>
      </c>
      <c r="CU56" s="22">
        <f t="shared" si="51"/>
        <v>0</v>
      </c>
      <c r="CV56" s="22">
        <f t="shared" si="51"/>
        <v>0</v>
      </c>
      <c r="CW56" s="22">
        <f t="shared" si="51"/>
        <v>0</v>
      </c>
      <c r="CX56" s="22">
        <f t="shared" si="51"/>
        <v>0</v>
      </c>
      <c r="CY56" s="22">
        <f t="shared" si="51"/>
        <v>0</v>
      </c>
      <c r="CZ56" s="22">
        <f t="shared" si="51"/>
        <v>0</v>
      </c>
      <c r="DA56" s="22">
        <f t="shared" si="51"/>
        <v>0</v>
      </c>
      <c r="DB56" s="22">
        <f t="shared" si="51"/>
        <v>0</v>
      </c>
      <c r="DC56" s="22">
        <f t="shared" si="51"/>
        <v>0</v>
      </c>
      <c r="DD56" s="22">
        <f t="shared" si="51"/>
        <v>0</v>
      </c>
      <c r="DE56" s="22">
        <f t="shared" si="51"/>
        <v>0</v>
      </c>
      <c r="DF56" s="22">
        <f t="shared" si="51"/>
        <v>10000000</v>
      </c>
      <c r="DG56" s="22">
        <f t="shared" si="51"/>
        <v>0</v>
      </c>
      <c r="DH56" s="22">
        <f t="shared" si="51"/>
        <v>0</v>
      </c>
      <c r="DI56" s="22">
        <f t="shared" si="52"/>
        <v>0</v>
      </c>
      <c r="DJ56" s="22">
        <f t="shared" si="52"/>
        <v>0</v>
      </c>
      <c r="DK56" s="22">
        <f t="shared" si="52"/>
        <v>4143036</v>
      </c>
      <c r="DM56" s="26">
        <f t="shared" si="25"/>
        <v>34826876</v>
      </c>
    </row>
    <row r="57" spans="1:117" ht="36.75" customHeight="1" x14ac:dyDescent="0.25">
      <c r="A57" s="194"/>
      <c r="B57" s="172" t="s">
        <v>191</v>
      </c>
      <c r="C57" s="30" t="s">
        <v>192</v>
      </c>
      <c r="D57" s="19" t="s">
        <v>193</v>
      </c>
      <c r="E57" s="20">
        <v>520</v>
      </c>
      <c r="F57" s="21" t="s">
        <v>101</v>
      </c>
      <c r="G57" s="22">
        <f t="shared" si="44"/>
        <v>130000000</v>
      </c>
      <c r="H57" s="31"/>
      <c r="I57" s="31"/>
      <c r="J57" s="31"/>
      <c r="K57" s="31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>
        <v>130000000</v>
      </c>
      <c r="W57" s="22"/>
      <c r="X57" s="22"/>
      <c r="Y57" s="22"/>
      <c r="Z57" s="22"/>
      <c r="AA57" s="22"/>
      <c r="AB57" s="23">
        <f t="shared" si="1"/>
        <v>0.23076923076923078</v>
      </c>
      <c r="AC57" s="22">
        <f t="shared" si="55"/>
        <v>30000000</v>
      </c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22"/>
      <c r="AR57" s="22">
        <f>+'[2]FEBRERO 2017'!$X$936</f>
        <v>30000000</v>
      </c>
      <c r="AS57" s="22"/>
      <c r="AT57" s="22"/>
      <c r="AU57" s="22"/>
      <c r="AV57" s="22"/>
      <c r="AW57" s="22"/>
      <c r="AX57" s="23">
        <f t="shared" si="3"/>
        <v>0.76923076923076916</v>
      </c>
      <c r="AY57" s="22">
        <f t="shared" si="45"/>
        <v>100000000</v>
      </c>
      <c r="AZ57" s="22">
        <f t="shared" si="53"/>
        <v>0</v>
      </c>
      <c r="BA57" s="22">
        <f t="shared" si="46"/>
        <v>0</v>
      </c>
      <c r="BB57" s="22">
        <f t="shared" si="46"/>
        <v>0</v>
      </c>
      <c r="BC57" s="22">
        <f t="shared" si="46"/>
        <v>0</v>
      </c>
      <c r="BD57" s="22">
        <f t="shared" si="46"/>
        <v>0</v>
      </c>
      <c r="BE57" s="22">
        <f t="shared" si="46"/>
        <v>0</v>
      </c>
      <c r="BF57" s="22">
        <f t="shared" si="46"/>
        <v>0</v>
      </c>
      <c r="BG57" s="22">
        <f t="shared" si="46"/>
        <v>0</v>
      </c>
      <c r="BH57" s="22">
        <f t="shared" si="46"/>
        <v>0</v>
      </c>
      <c r="BI57" s="22">
        <f t="shared" si="46"/>
        <v>0</v>
      </c>
      <c r="BJ57" s="22">
        <f t="shared" si="46"/>
        <v>0</v>
      </c>
      <c r="BK57" s="22">
        <f t="shared" si="46"/>
        <v>0</v>
      </c>
      <c r="BL57" s="22">
        <f t="shared" si="46"/>
        <v>0</v>
      </c>
      <c r="BM57" s="22">
        <f t="shared" si="46"/>
        <v>0</v>
      </c>
      <c r="BN57" s="22">
        <f t="shared" si="46"/>
        <v>100000000</v>
      </c>
      <c r="BO57" s="22">
        <f t="shared" si="46"/>
        <v>0</v>
      </c>
      <c r="BP57" s="22">
        <f t="shared" si="46"/>
        <v>0</v>
      </c>
      <c r="BQ57" s="22">
        <f t="shared" si="47"/>
        <v>0</v>
      </c>
      <c r="BR57" s="22">
        <f t="shared" si="47"/>
        <v>0</v>
      </c>
      <c r="BS57" s="22">
        <f t="shared" si="47"/>
        <v>0</v>
      </c>
      <c r="BT57" s="23">
        <f t="shared" si="7"/>
        <v>0</v>
      </c>
      <c r="BU57" s="22">
        <f t="shared" si="48"/>
        <v>0</v>
      </c>
      <c r="BV57" s="22"/>
      <c r="BW57" s="22"/>
      <c r="BX57" s="22"/>
      <c r="BY57" s="22"/>
      <c r="BZ57" s="22"/>
      <c r="CA57" s="22"/>
      <c r="CB57" s="22"/>
      <c r="CC57" s="22"/>
      <c r="CD57" s="22"/>
      <c r="CE57" s="22"/>
      <c r="CF57" s="22"/>
      <c r="CG57" s="22"/>
      <c r="CH57" s="22"/>
      <c r="CI57" s="22"/>
      <c r="CJ57" s="22"/>
      <c r="CK57" s="22"/>
      <c r="CL57" s="22"/>
      <c r="CM57" s="22"/>
      <c r="CN57" s="22"/>
      <c r="CO57" s="22"/>
      <c r="CP57" s="23">
        <f t="shared" si="49"/>
        <v>1</v>
      </c>
      <c r="CQ57" s="22">
        <f t="shared" si="50"/>
        <v>130000000</v>
      </c>
      <c r="CR57" s="22">
        <f t="shared" si="54"/>
        <v>0</v>
      </c>
      <c r="CS57" s="22">
        <f t="shared" si="51"/>
        <v>0</v>
      </c>
      <c r="CT57" s="22">
        <f t="shared" si="51"/>
        <v>0</v>
      </c>
      <c r="CU57" s="22">
        <f t="shared" si="51"/>
        <v>0</v>
      </c>
      <c r="CV57" s="22">
        <f t="shared" si="51"/>
        <v>0</v>
      </c>
      <c r="CW57" s="22">
        <f t="shared" si="51"/>
        <v>0</v>
      </c>
      <c r="CX57" s="22">
        <f t="shared" si="51"/>
        <v>0</v>
      </c>
      <c r="CY57" s="22">
        <f t="shared" si="51"/>
        <v>0</v>
      </c>
      <c r="CZ57" s="22">
        <f t="shared" si="51"/>
        <v>0</v>
      </c>
      <c r="DA57" s="22">
        <f t="shared" si="51"/>
        <v>0</v>
      </c>
      <c r="DB57" s="22">
        <f t="shared" si="51"/>
        <v>0</v>
      </c>
      <c r="DC57" s="22">
        <f t="shared" si="51"/>
        <v>0</v>
      </c>
      <c r="DD57" s="22">
        <f t="shared" si="51"/>
        <v>0</v>
      </c>
      <c r="DE57" s="22">
        <f t="shared" si="51"/>
        <v>0</v>
      </c>
      <c r="DF57" s="22">
        <f t="shared" si="51"/>
        <v>130000000</v>
      </c>
      <c r="DG57" s="22">
        <f t="shared" si="51"/>
        <v>0</v>
      </c>
      <c r="DH57" s="22">
        <f t="shared" si="51"/>
        <v>0</v>
      </c>
      <c r="DI57" s="22">
        <f t="shared" si="52"/>
        <v>0</v>
      </c>
      <c r="DJ57" s="22">
        <f t="shared" si="52"/>
        <v>0</v>
      </c>
      <c r="DK57" s="22">
        <f t="shared" si="52"/>
        <v>0</v>
      </c>
      <c r="DM57" s="26">
        <f t="shared" si="25"/>
        <v>130000000</v>
      </c>
    </row>
    <row r="58" spans="1:117" ht="33.75" customHeight="1" x14ac:dyDescent="0.25">
      <c r="A58" s="194"/>
      <c r="B58" s="173"/>
      <c r="C58" s="30" t="s">
        <v>194</v>
      </c>
      <c r="D58" s="19" t="s">
        <v>195</v>
      </c>
      <c r="E58" s="20">
        <v>520</v>
      </c>
      <c r="F58" s="21" t="s">
        <v>101</v>
      </c>
      <c r="G58" s="22">
        <f t="shared" si="44"/>
        <v>1018432040</v>
      </c>
      <c r="H58" s="45"/>
      <c r="I58" s="31"/>
      <c r="J58" s="31"/>
      <c r="K58" s="31"/>
      <c r="L58" s="22"/>
      <c r="M58" s="22"/>
      <c r="N58" s="22"/>
      <c r="O58" s="22"/>
      <c r="P58" s="22"/>
      <c r="Q58" s="22"/>
      <c r="R58" s="22"/>
      <c r="S58" s="22">
        <f>1000000000+18432040</f>
        <v>1018432040</v>
      </c>
      <c r="T58" s="22"/>
      <c r="U58" s="22"/>
      <c r="V58" s="22"/>
      <c r="W58" s="22"/>
      <c r="X58" s="22"/>
      <c r="Y58" s="22"/>
      <c r="Z58" s="22"/>
      <c r="AA58" s="22"/>
      <c r="AB58" s="23">
        <f t="shared" si="1"/>
        <v>0</v>
      </c>
      <c r="AC58" s="22">
        <f t="shared" si="55"/>
        <v>0</v>
      </c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22"/>
      <c r="AU58" s="22"/>
      <c r="AV58" s="22"/>
      <c r="AW58" s="22"/>
      <c r="AX58" s="23">
        <f t="shared" si="3"/>
        <v>1</v>
      </c>
      <c r="AY58" s="22">
        <f t="shared" si="45"/>
        <v>1018432040</v>
      </c>
      <c r="AZ58" s="22">
        <f t="shared" si="53"/>
        <v>0</v>
      </c>
      <c r="BA58" s="22">
        <f t="shared" si="46"/>
        <v>0</v>
      </c>
      <c r="BB58" s="22">
        <f t="shared" si="46"/>
        <v>0</v>
      </c>
      <c r="BC58" s="22">
        <f t="shared" si="46"/>
        <v>0</v>
      </c>
      <c r="BD58" s="22">
        <f t="shared" si="46"/>
        <v>0</v>
      </c>
      <c r="BE58" s="22">
        <f t="shared" si="46"/>
        <v>0</v>
      </c>
      <c r="BF58" s="22">
        <f t="shared" si="46"/>
        <v>0</v>
      </c>
      <c r="BG58" s="22">
        <f t="shared" si="46"/>
        <v>0</v>
      </c>
      <c r="BH58" s="22">
        <f t="shared" si="46"/>
        <v>0</v>
      </c>
      <c r="BI58" s="22">
        <f t="shared" si="46"/>
        <v>0</v>
      </c>
      <c r="BJ58" s="22">
        <f t="shared" si="46"/>
        <v>0</v>
      </c>
      <c r="BK58" s="22">
        <f t="shared" si="46"/>
        <v>1018432040</v>
      </c>
      <c r="BL58" s="22">
        <f t="shared" si="46"/>
        <v>0</v>
      </c>
      <c r="BM58" s="22">
        <f t="shared" si="46"/>
        <v>0</v>
      </c>
      <c r="BN58" s="22">
        <f t="shared" si="46"/>
        <v>0</v>
      </c>
      <c r="BO58" s="22">
        <f t="shared" si="46"/>
        <v>0</v>
      </c>
      <c r="BP58" s="22">
        <f t="shared" si="46"/>
        <v>0</v>
      </c>
      <c r="BQ58" s="22">
        <f t="shared" si="47"/>
        <v>0</v>
      </c>
      <c r="BR58" s="22">
        <f t="shared" si="47"/>
        <v>0</v>
      </c>
      <c r="BS58" s="22">
        <f t="shared" si="47"/>
        <v>0</v>
      </c>
      <c r="BT58" s="23">
        <f t="shared" si="7"/>
        <v>0</v>
      </c>
      <c r="BU58" s="22">
        <f t="shared" si="48"/>
        <v>0</v>
      </c>
      <c r="BV58" s="22"/>
      <c r="BW58" s="22"/>
      <c r="BX58" s="22"/>
      <c r="BY58" s="22"/>
      <c r="BZ58" s="22"/>
      <c r="CA58" s="22"/>
      <c r="CB58" s="22"/>
      <c r="CC58" s="22"/>
      <c r="CD58" s="22"/>
      <c r="CE58" s="22"/>
      <c r="CF58" s="22"/>
      <c r="CG58" s="22"/>
      <c r="CH58" s="22"/>
      <c r="CI58" s="22"/>
      <c r="CJ58" s="22"/>
      <c r="CK58" s="22"/>
      <c r="CL58" s="22"/>
      <c r="CM58" s="22"/>
      <c r="CN58" s="22"/>
      <c r="CO58" s="22"/>
      <c r="CP58" s="23">
        <f t="shared" si="49"/>
        <v>1</v>
      </c>
      <c r="CQ58" s="22">
        <f t="shared" si="50"/>
        <v>1018432040</v>
      </c>
      <c r="CR58" s="22">
        <f t="shared" si="54"/>
        <v>0</v>
      </c>
      <c r="CS58" s="22">
        <f t="shared" si="51"/>
        <v>0</v>
      </c>
      <c r="CT58" s="22">
        <f t="shared" si="51"/>
        <v>0</v>
      </c>
      <c r="CU58" s="22">
        <f t="shared" si="51"/>
        <v>0</v>
      </c>
      <c r="CV58" s="22">
        <f t="shared" si="51"/>
        <v>0</v>
      </c>
      <c r="CW58" s="22">
        <f t="shared" si="51"/>
        <v>0</v>
      </c>
      <c r="CX58" s="22">
        <f t="shared" si="51"/>
        <v>0</v>
      </c>
      <c r="CY58" s="22">
        <f t="shared" si="51"/>
        <v>0</v>
      </c>
      <c r="CZ58" s="22">
        <f t="shared" si="51"/>
        <v>0</v>
      </c>
      <c r="DA58" s="22">
        <f t="shared" si="51"/>
        <v>0</v>
      </c>
      <c r="DB58" s="22">
        <f t="shared" si="51"/>
        <v>0</v>
      </c>
      <c r="DC58" s="22">
        <f t="shared" si="51"/>
        <v>1018432040</v>
      </c>
      <c r="DD58" s="22">
        <f t="shared" si="51"/>
        <v>0</v>
      </c>
      <c r="DE58" s="22">
        <f t="shared" si="51"/>
        <v>0</v>
      </c>
      <c r="DF58" s="22">
        <f t="shared" si="51"/>
        <v>0</v>
      </c>
      <c r="DG58" s="22">
        <f t="shared" si="51"/>
        <v>0</v>
      </c>
      <c r="DH58" s="22">
        <f t="shared" si="51"/>
        <v>0</v>
      </c>
      <c r="DI58" s="22">
        <f t="shared" si="52"/>
        <v>0</v>
      </c>
      <c r="DJ58" s="22">
        <f t="shared" si="52"/>
        <v>0</v>
      </c>
      <c r="DK58" s="22">
        <f t="shared" si="52"/>
        <v>0</v>
      </c>
      <c r="DM58" s="26">
        <f t="shared" si="25"/>
        <v>1018432040</v>
      </c>
    </row>
    <row r="59" spans="1:117" ht="30.75" customHeight="1" x14ac:dyDescent="0.25">
      <c r="A59" s="194"/>
      <c r="B59" s="173"/>
      <c r="C59" s="30" t="s">
        <v>196</v>
      </c>
      <c r="D59" s="19" t="s">
        <v>197</v>
      </c>
      <c r="E59" s="20">
        <v>520</v>
      </c>
      <c r="F59" s="21" t="s">
        <v>198</v>
      </c>
      <c r="G59" s="22">
        <f t="shared" si="44"/>
        <v>94000000</v>
      </c>
      <c r="H59" s="31"/>
      <c r="I59" s="31"/>
      <c r="J59" s="31"/>
      <c r="K59" s="31"/>
      <c r="L59" s="31"/>
      <c r="M59" s="22"/>
      <c r="N59" s="22"/>
      <c r="O59" s="22"/>
      <c r="P59" s="22"/>
      <c r="Q59" s="22"/>
      <c r="R59" s="22"/>
      <c r="S59" s="22"/>
      <c r="T59" s="22"/>
      <c r="U59" s="22"/>
      <c r="V59" s="22">
        <v>50000000</v>
      </c>
      <c r="W59" s="22"/>
      <c r="X59" s="22"/>
      <c r="Y59" s="22"/>
      <c r="Z59" s="22"/>
      <c r="AA59" s="22">
        <v>44000000</v>
      </c>
      <c r="AB59" s="23">
        <f t="shared" si="1"/>
        <v>0.11398818085106383</v>
      </c>
      <c r="AC59" s="22">
        <f t="shared" si="55"/>
        <v>10714889</v>
      </c>
      <c r="AD59" s="22"/>
      <c r="AE59" s="22"/>
      <c r="AF59" s="22"/>
      <c r="AG59" s="22"/>
      <c r="AH59" s="22"/>
      <c r="AI59" s="22"/>
      <c r="AJ59" s="22"/>
      <c r="AK59" s="22"/>
      <c r="AL59" s="22"/>
      <c r="AM59" s="22"/>
      <c r="AN59" s="22"/>
      <c r="AO59" s="22"/>
      <c r="AP59" s="22"/>
      <c r="AQ59" s="22"/>
      <c r="AR59" s="22">
        <f>+'[2]FEBRERO 2017'!$X$951</f>
        <v>8639000</v>
      </c>
      <c r="AS59" s="22"/>
      <c r="AT59" s="22"/>
      <c r="AU59" s="22"/>
      <c r="AV59" s="22"/>
      <c r="AW59" s="22">
        <f>+'[2]FEBRERO 2017'!$AC$951</f>
        <v>2075889</v>
      </c>
      <c r="AX59" s="23">
        <f t="shared" si="3"/>
        <v>0.88601181914893612</v>
      </c>
      <c r="AY59" s="22">
        <f t="shared" si="45"/>
        <v>83285111</v>
      </c>
      <c r="AZ59" s="22">
        <f t="shared" si="53"/>
        <v>0</v>
      </c>
      <c r="BA59" s="22">
        <f t="shared" si="46"/>
        <v>0</v>
      </c>
      <c r="BB59" s="22">
        <f t="shared" si="46"/>
        <v>0</v>
      </c>
      <c r="BC59" s="22">
        <f t="shared" si="46"/>
        <v>0</v>
      </c>
      <c r="BD59" s="22">
        <f t="shared" si="46"/>
        <v>0</v>
      </c>
      <c r="BE59" s="22">
        <f t="shared" si="46"/>
        <v>0</v>
      </c>
      <c r="BF59" s="22">
        <f t="shared" si="46"/>
        <v>0</v>
      </c>
      <c r="BG59" s="22">
        <f t="shared" si="46"/>
        <v>0</v>
      </c>
      <c r="BH59" s="22">
        <f t="shared" si="46"/>
        <v>0</v>
      </c>
      <c r="BI59" s="22">
        <f t="shared" si="46"/>
        <v>0</v>
      </c>
      <c r="BJ59" s="22">
        <f t="shared" si="46"/>
        <v>0</v>
      </c>
      <c r="BK59" s="22">
        <f t="shared" si="46"/>
        <v>0</v>
      </c>
      <c r="BL59" s="22">
        <f t="shared" si="46"/>
        <v>0</v>
      </c>
      <c r="BM59" s="22">
        <f t="shared" si="46"/>
        <v>0</v>
      </c>
      <c r="BN59" s="22">
        <f t="shared" si="46"/>
        <v>41361000</v>
      </c>
      <c r="BO59" s="22">
        <f t="shared" si="46"/>
        <v>0</v>
      </c>
      <c r="BP59" s="22">
        <f t="shared" si="46"/>
        <v>0</v>
      </c>
      <c r="BQ59" s="22">
        <f t="shared" si="47"/>
        <v>0</v>
      </c>
      <c r="BR59" s="22">
        <f t="shared" si="47"/>
        <v>0</v>
      </c>
      <c r="BS59" s="22">
        <f t="shared" si="47"/>
        <v>41924111</v>
      </c>
      <c r="BT59" s="23">
        <f t="shared" si="7"/>
        <v>0.11398818085106383</v>
      </c>
      <c r="BU59" s="22">
        <f t="shared" si="48"/>
        <v>10714889</v>
      </c>
      <c r="BV59" s="22"/>
      <c r="BW59" s="22"/>
      <c r="BX59" s="22"/>
      <c r="BY59" s="22"/>
      <c r="BZ59" s="22"/>
      <c r="CA59" s="22"/>
      <c r="CB59" s="22"/>
      <c r="CC59" s="22"/>
      <c r="CD59" s="22"/>
      <c r="CE59" s="22"/>
      <c r="CF59" s="22"/>
      <c r="CG59" s="22"/>
      <c r="CH59" s="22"/>
      <c r="CI59" s="22"/>
      <c r="CJ59" s="22">
        <f>+'[1]ENERO 2017'!$H$741</f>
        <v>8639000</v>
      </c>
      <c r="CK59" s="22"/>
      <c r="CL59" s="22"/>
      <c r="CM59" s="22"/>
      <c r="CN59" s="22"/>
      <c r="CO59" s="22">
        <f>+'[2]FEBRERO 2017'!$H$954+'[2]FEBRERO 2017'!$H$955</f>
        <v>2075889</v>
      </c>
      <c r="CP59" s="23">
        <f t="shared" si="49"/>
        <v>0.88601181914893612</v>
      </c>
      <c r="CQ59" s="22">
        <f t="shared" si="50"/>
        <v>83285111</v>
      </c>
      <c r="CR59" s="22">
        <f t="shared" si="54"/>
        <v>0</v>
      </c>
      <c r="CS59" s="22">
        <f t="shared" si="51"/>
        <v>0</v>
      </c>
      <c r="CT59" s="22">
        <f t="shared" si="51"/>
        <v>0</v>
      </c>
      <c r="CU59" s="22">
        <f t="shared" si="51"/>
        <v>0</v>
      </c>
      <c r="CV59" s="22">
        <f t="shared" si="51"/>
        <v>0</v>
      </c>
      <c r="CW59" s="22">
        <f t="shared" si="51"/>
        <v>0</v>
      </c>
      <c r="CX59" s="22">
        <f t="shared" si="51"/>
        <v>0</v>
      </c>
      <c r="CY59" s="22">
        <f t="shared" si="51"/>
        <v>0</v>
      </c>
      <c r="CZ59" s="22">
        <f t="shared" si="51"/>
        <v>0</v>
      </c>
      <c r="DA59" s="22">
        <f t="shared" si="51"/>
        <v>0</v>
      </c>
      <c r="DB59" s="22">
        <f t="shared" si="51"/>
        <v>0</v>
      </c>
      <c r="DC59" s="22">
        <f t="shared" si="51"/>
        <v>0</v>
      </c>
      <c r="DD59" s="22">
        <f t="shared" si="51"/>
        <v>0</v>
      </c>
      <c r="DE59" s="22">
        <f t="shared" si="51"/>
        <v>0</v>
      </c>
      <c r="DF59" s="22">
        <f t="shared" si="51"/>
        <v>41361000</v>
      </c>
      <c r="DG59" s="22">
        <f t="shared" si="51"/>
        <v>0</v>
      </c>
      <c r="DH59" s="22">
        <f t="shared" si="51"/>
        <v>0</v>
      </c>
      <c r="DI59" s="22">
        <f t="shared" si="52"/>
        <v>0</v>
      </c>
      <c r="DJ59" s="22">
        <f t="shared" si="52"/>
        <v>0</v>
      </c>
      <c r="DK59" s="22">
        <f t="shared" si="52"/>
        <v>41924111</v>
      </c>
      <c r="DM59" s="26">
        <f t="shared" si="25"/>
        <v>94000000</v>
      </c>
    </row>
    <row r="60" spans="1:117" ht="34.5" customHeight="1" x14ac:dyDescent="0.25">
      <c r="A60" s="194"/>
      <c r="B60" s="173"/>
      <c r="C60" s="30" t="s">
        <v>199</v>
      </c>
      <c r="D60" s="19" t="s">
        <v>200</v>
      </c>
      <c r="E60" s="20">
        <v>520</v>
      </c>
      <c r="F60" s="21" t="s">
        <v>101</v>
      </c>
      <c r="G60" s="22">
        <f t="shared" si="44"/>
        <v>10000000</v>
      </c>
      <c r="H60" s="31"/>
      <c r="I60" s="31"/>
      <c r="J60" s="31"/>
      <c r="K60" s="31"/>
      <c r="L60" s="31"/>
      <c r="M60" s="22"/>
      <c r="N60" s="22"/>
      <c r="O60" s="22"/>
      <c r="P60" s="22"/>
      <c r="Q60" s="22"/>
      <c r="R60" s="22"/>
      <c r="S60" s="22"/>
      <c r="T60" s="22"/>
      <c r="U60" s="22"/>
      <c r="V60" s="22">
        <v>10000000</v>
      </c>
      <c r="W60" s="22"/>
      <c r="X60" s="22"/>
      <c r="Y60" s="22"/>
      <c r="Z60" s="22"/>
      <c r="AA60" s="22"/>
      <c r="AB60" s="23">
        <f t="shared" si="1"/>
        <v>0.8</v>
      </c>
      <c r="AC60" s="22">
        <f t="shared" si="55"/>
        <v>8000000</v>
      </c>
      <c r="AD60" s="22"/>
      <c r="AE60" s="22"/>
      <c r="AF60" s="22"/>
      <c r="AG60" s="22"/>
      <c r="AH60" s="22"/>
      <c r="AI60" s="22"/>
      <c r="AJ60" s="22"/>
      <c r="AK60" s="22"/>
      <c r="AL60" s="22"/>
      <c r="AM60" s="22"/>
      <c r="AN60" s="22"/>
      <c r="AO60" s="22"/>
      <c r="AP60" s="22"/>
      <c r="AQ60" s="22"/>
      <c r="AR60" s="22">
        <f>+'[2]FEBRERO 2017'!$X$960</f>
        <v>8000000</v>
      </c>
      <c r="AS60" s="22"/>
      <c r="AT60" s="22"/>
      <c r="AU60" s="22"/>
      <c r="AV60" s="22"/>
      <c r="AW60" s="22"/>
      <c r="AX60" s="23">
        <f t="shared" si="3"/>
        <v>0.19999999999999996</v>
      </c>
      <c r="AY60" s="22">
        <f t="shared" si="45"/>
        <v>2000000</v>
      </c>
      <c r="AZ60" s="22">
        <f t="shared" si="53"/>
        <v>0</v>
      </c>
      <c r="BA60" s="22">
        <f t="shared" si="46"/>
        <v>0</v>
      </c>
      <c r="BB60" s="22">
        <f t="shared" si="46"/>
        <v>0</v>
      </c>
      <c r="BC60" s="22">
        <f t="shared" si="46"/>
        <v>0</v>
      </c>
      <c r="BD60" s="22">
        <f t="shared" si="46"/>
        <v>0</v>
      </c>
      <c r="BE60" s="22">
        <f t="shared" si="46"/>
        <v>0</v>
      </c>
      <c r="BF60" s="22">
        <f t="shared" si="46"/>
        <v>0</v>
      </c>
      <c r="BG60" s="22">
        <f t="shared" si="46"/>
        <v>0</v>
      </c>
      <c r="BH60" s="22">
        <f t="shared" si="46"/>
        <v>0</v>
      </c>
      <c r="BI60" s="22">
        <f t="shared" si="46"/>
        <v>0</v>
      </c>
      <c r="BJ60" s="22">
        <f t="shared" si="46"/>
        <v>0</v>
      </c>
      <c r="BK60" s="22">
        <f t="shared" si="46"/>
        <v>0</v>
      </c>
      <c r="BL60" s="22">
        <f t="shared" si="46"/>
        <v>0</v>
      </c>
      <c r="BM60" s="22">
        <f t="shared" si="46"/>
        <v>0</v>
      </c>
      <c r="BN60" s="22">
        <f t="shared" si="46"/>
        <v>2000000</v>
      </c>
      <c r="BO60" s="22">
        <f t="shared" si="46"/>
        <v>0</v>
      </c>
      <c r="BP60" s="22">
        <f t="shared" si="46"/>
        <v>0</v>
      </c>
      <c r="BQ60" s="22">
        <f t="shared" si="47"/>
        <v>0</v>
      </c>
      <c r="BR60" s="22">
        <f t="shared" si="47"/>
        <v>0</v>
      </c>
      <c r="BS60" s="22">
        <f t="shared" si="47"/>
        <v>0</v>
      </c>
      <c r="BT60" s="23">
        <f t="shared" si="7"/>
        <v>0.5</v>
      </c>
      <c r="BU60" s="22">
        <f t="shared" si="48"/>
        <v>5000000</v>
      </c>
      <c r="BV60" s="22"/>
      <c r="BW60" s="22"/>
      <c r="BX60" s="22"/>
      <c r="BY60" s="22"/>
      <c r="BZ60" s="22"/>
      <c r="CA60" s="22"/>
      <c r="CB60" s="22"/>
      <c r="CC60" s="22"/>
      <c r="CD60" s="22"/>
      <c r="CE60" s="22"/>
      <c r="CF60" s="22"/>
      <c r="CG60" s="22"/>
      <c r="CH60" s="22"/>
      <c r="CI60" s="22"/>
      <c r="CJ60" s="22">
        <f>+'[2]FEBRERO 2017'!$H$958</f>
        <v>5000000</v>
      </c>
      <c r="CK60" s="22"/>
      <c r="CL60" s="22"/>
      <c r="CM60" s="22"/>
      <c r="CN60" s="22"/>
      <c r="CO60" s="22"/>
      <c r="CP60" s="23">
        <f t="shared" si="49"/>
        <v>0.5</v>
      </c>
      <c r="CQ60" s="22">
        <f t="shared" si="50"/>
        <v>5000000</v>
      </c>
      <c r="CR60" s="22">
        <f t="shared" si="54"/>
        <v>0</v>
      </c>
      <c r="CS60" s="22">
        <f t="shared" si="51"/>
        <v>0</v>
      </c>
      <c r="CT60" s="22">
        <f t="shared" si="51"/>
        <v>0</v>
      </c>
      <c r="CU60" s="22">
        <f t="shared" si="51"/>
        <v>0</v>
      </c>
      <c r="CV60" s="22">
        <f t="shared" si="51"/>
        <v>0</v>
      </c>
      <c r="CW60" s="22">
        <f t="shared" si="51"/>
        <v>0</v>
      </c>
      <c r="CX60" s="22">
        <f t="shared" si="51"/>
        <v>0</v>
      </c>
      <c r="CY60" s="22">
        <f t="shared" si="51"/>
        <v>0</v>
      </c>
      <c r="CZ60" s="22">
        <f t="shared" si="51"/>
        <v>0</v>
      </c>
      <c r="DA60" s="22">
        <f t="shared" si="51"/>
        <v>0</v>
      </c>
      <c r="DB60" s="22">
        <f t="shared" si="51"/>
        <v>0</v>
      </c>
      <c r="DC60" s="22">
        <f t="shared" si="51"/>
        <v>0</v>
      </c>
      <c r="DD60" s="22">
        <f t="shared" si="51"/>
        <v>0</v>
      </c>
      <c r="DE60" s="22">
        <f t="shared" si="51"/>
        <v>0</v>
      </c>
      <c r="DF60" s="22">
        <f t="shared" si="51"/>
        <v>5000000</v>
      </c>
      <c r="DG60" s="22">
        <f t="shared" si="51"/>
        <v>0</v>
      </c>
      <c r="DH60" s="22">
        <f t="shared" si="51"/>
        <v>0</v>
      </c>
      <c r="DI60" s="22">
        <f t="shared" si="52"/>
        <v>0</v>
      </c>
      <c r="DJ60" s="22">
        <f t="shared" si="52"/>
        <v>0</v>
      </c>
      <c r="DK60" s="22">
        <f t="shared" si="52"/>
        <v>0</v>
      </c>
      <c r="DM60" s="26">
        <f t="shared" si="25"/>
        <v>10000000</v>
      </c>
    </row>
    <row r="61" spans="1:117" ht="27" customHeight="1" x14ac:dyDescent="0.25">
      <c r="A61" s="194"/>
      <c r="B61" s="173"/>
      <c r="C61" s="30" t="s">
        <v>201</v>
      </c>
      <c r="D61" s="19" t="s">
        <v>202</v>
      </c>
      <c r="E61" s="20">
        <v>520</v>
      </c>
      <c r="F61" s="21" t="s">
        <v>159</v>
      </c>
      <c r="G61" s="22">
        <f t="shared" si="44"/>
        <v>11500000</v>
      </c>
      <c r="H61" s="31"/>
      <c r="I61" s="22">
        <v>10000000</v>
      </c>
      <c r="J61" s="31"/>
      <c r="K61" s="31"/>
      <c r="L61" s="31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>
        <v>1500000</v>
      </c>
      <c r="AB61" s="23">
        <f t="shared" si="1"/>
        <v>0</v>
      </c>
      <c r="AC61" s="22">
        <f t="shared" si="55"/>
        <v>0</v>
      </c>
      <c r="AD61" s="22"/>
      <c r="AE61" s="22"/>
      <c r="AF61" s="22"/>
      <c r="AG61" s="22"/>
      <c r="AH61" s="22"/>
      <c r="AI61" s="22"/>
      <c r="AJ61" s="22"/>
      <c r="AK61" s="22"/>
      <c r="AL61" s="22"/>
      <c r="AM61" s="22"/>
      <c r="AN61" s="22"/>
      <c r="AO61" s="22"/>
      <c r="AP61" s="22"/>
      <c r="AQ61" s="22"/>
      <c r="AR61" s="22"/>
      <c r="AS61" s="22"/>
      <c r="AT61" s="22"/>
      <c r="AU61" s="22"/>
      <c r="AV61" s="22"/>
      <c r="AW61" s="22"/>
      <c r="AX61" s="23">
        <f t="shared" si="3"/>
        <v>1</v>
      </c>
      <c r="AY61" s="22">
        <f t="shared" si="45"/>
        <v>11500000</v>
      </c>
      <c r="AZ61" s="22">
        <f t="shared" si="53"/>
        <v>0</v>
      </c>
      <c r="BA61" s="22">
        <f t="shared" si="46"/>
        <v>10000000</v>
      </c>
      <c r="BB61" s="22">
        <f t="shared" si="46"/>
        <v>0</v>
      </c>
      <c r="BC61" s="22">
        <f t="shared" si="46"/>
        <v>0</v>
      </c>
      <c r="BD61" s="22">
        <f t="shared" si="46"/>
        <v>0</v>
      </c>
      <c r="BE61" s="22">
        <f t="shared" si="46"/>
        <v>0</v>
      </c>
      <c r="BF61" s="22">
        <f t="shared" si="46"/>
        <v>0</v>
      </c>
      <c r="BG61" s="22">
        <f t="shared" si="46"/>
        <v>0</v>
      </c>
      <c r="BH61" s="22">
        <f t="shared" si="46"/>
        <v>0</v>
      </c>
      <c r="BI61" s="22">
        <f t="shared" si="46"/>
        <v>0</v>
      </c>
      <c r="BJ61" s="22">
        <f t="shared" si="46"/>
        <v>0</v>
      </c>
      <c r="BK61" s="22">
        <f t="shared" si="46"/>
        <v>0</v>
      </c>
      <c r="BL61" s="22">
        <f t="shared" si="46"/>
        <v>0</v>
      </c>
      <c r="BM61" s="22">
        <f t="shared" si="46"/>
        <v>0</v>
      </c>
      <c r="BN61" s="22">
        <f t="shared" si="46"/>
        <v>0</v>
      </c>
      <c r="BO61" s="22">
        <f t="shared" si="46"/>
        <v>0</v>
      </c>
      <c r="BP61" s="22">
        <f t="shared" si="46"/>
        <v>0</v>
      </c>
      <c r="BQ61" s="22">
        <f t="shared" si="47"/>
        <v>0</v>
      </c>
      <c r="BR61" s="22">
        <f t="shared" si="47"/>
        <v>0</v>
      </c>
      <c r="BS61" s="22">
        <f t="shared" si="47"/>
        <v>1500000</v>
      </c>
      <c r="BT61" s="23">
        <f t="shared" si="7"/>
        <v>0</v>
      </c>
      <c r="BU61" s="22">
        <f t="shared" si="48"/>
        <v>0</v>
      </c>
      <c r="BV61" s="22"/>
      <c r="BW61" s="22"/>
      <c r="BX61" s="22"/>
      <c r="BY61" s="22"/>
      <c r="BZ61" s="22"/>
      <c r="CA61" s="22"/>
      <c r="CB61" s="22"/>
      <c r="CC61" s="22"/>
      <c r="CD61" s="22"/>
      <c r="CE61" s="22"/>
      <c r="CF61" s="22"/>
      <c r="CG61" s="22"/>
      <c r="CH61" s="22"/>
      <c r="CI61" s="22"/>
      <c r="CJ61" s="22"/>
      <c r="CK61" s="22"/>
      <c r="CL61" s="22"/>
      <c r="CM61" s="22"/>
      <c r="CN61" s="22"/>
      <c r="CO61" s="22"/>
      <c r="CP61" s="23">
        <f t="shared" si="49"/>
        <v>1</v>
      </c>
      <c r="CQ61" s="22">
        <f t="shared" si="50"/>
        <v>11500000</v>
      </c>
      <c r="CR61" s="22">
        <f t="shared" si="54"/>
        <v>0</v>
      </c>
      <c r="CS61" s="22">
        <f t="shared" si="51"/>
        <v>10000000</v>
      </c>
      <c r="CT61" s="22">
        <f t="shared" si="51"/>
        <v>0</v>
      </c>
      <c r="CU61" s="22">
        <f t="shared" si="51"/>
        <v>0</v>
      </c>
      <c r="CV61" s="22">
        <f t="shared" si="51"/>
        <v>0</v>
      </c>
      <c r="CW61" s="22">
        <f t="shared" si="51"/>
        <v>0</v>
      </c>
      <c r="CX61" s="22">
        <f t="shared" si="51"/>
        <v>0</v>
      </c>
      <c r="CY61" s="22">
        <f t="shared" si="51"/>
        <v>0</v>
      </c>
      <c r="CZ61" s="22">
        <f t="shared" si="51"/>
        <v>0</v>
      </c>
      <c r="DA61" s="22">
        <f t="shared" si="51"/>
        <v>0</v>
      </c>
      <c r="DB61" s="22">
        <f t="shared" si="51"/>
        <v>0</v>
      </c>
      <c r="DC61" s="22">
        <f t="shared" si="51"/>
        <v>0</v>
      </c>
      <c r="DD61" s="22">
        <f t="shared" si="51"/>
        <v>0</v>
      </c>
      <c r="DE61" s="22">
        <f t="shared" si="51"/>
        <v>0</v>
      </c>
      <c r="DF61" s="22">
        <f t="shared" si="51"/>
        <v>0</v>
      </c>
      <c r="DG61" s="22">
        <f t="shared" si="51"/>
        <v>0</v>
      </c>
      <c r="DH61" s="22">
        <f t="shared" si="51"/>
        <v>0</v>
      </c>
      <c r="DI61" s="22">
        <f t="shared" si="52"/>
        <v>0</v>
      </c>
      <c r="DJ61" s="22">
        <f t="shared" si="52"/>
        <v>0</v>
      </c>
      <c r="DK61" s="22">
        <f t="shared" si="52"/>
        <v>1500000</v>
      </c>
      <c r="DM61" s="26">
        <f t="shared" si="25"/>
        <v>11500000</v>
      </c>
    </row>
    <row r="62" spans="1:117" ht="69" customHeight="1" x14ac:dyDescent="0.25">
      <c r="A62" s="194"/>
      <c r="B62" s="173"/>
      <c r="C62" s="30" t="s">
        <v>203</v>
      </c>
      <c r="D62" s="19" t="s">
        <v>204</v>
      </c>
      <c r="E62" s="20">
        <v>520</v>
      </c>
      <c r="F62" s="21" t="s">
        <v>205</v>
      </c>
      <c r="G62" s="22">
        <f t="shared" si="44"/>
        <v>294084973</v>
      </c>
      <c r="H62" s="31"/>
      <c r="I62" s="31"/>
      <c r="J62" s="31"/>
      <c r="K62" s="31"/>
      <c r="L62" s="31"/>
      <c r="M62" s="22"/>
      <c r="N62" s="22"/>
      <c r="O62" s="22"/>
      <c r="P62" s="22"/>
      <c r="Q62" s="22"/>
      <c r="R62" s="22"/>
      <c r="S62" s="22"/>
      <c r="T62" s="22"/>
      <c r="U62" s="22"/>
      <c r="V62" s="22">
        <v>20084973</v>
      </c>
      <c r="W62" s="22"/>
      <c r="X62" s="22"/>
      <c r="Y62" s="22"/>
      <c r="Z62" s="22"/>
      <c r="AA62" s="22">
        <f>273000000+1000000</f>
        <v>274000000</v>
      </c>
      <c r="AB62" s="23">
        <f t="shared" si="1"/>
        <v>0.85028197615523859</v>
      </c>
      <c r="AC62" s="22">
        <f t="shared" si="55"/>
        <v>250055152</v>
      </c>
      <c r="AD62" s="22"/>
      <c r="AE62" s="22"/>
      <c r="AF62" s="22"/>
      <c r="AG62" s="22"/>
      <c r="AH62" s="22"/>
      <c r="AI62" s="22"/>
      <c r="AJ62" s="22"/>
      <c r="AK62" s="22"/>
      <c r="AL62" s="22"/>
      <c r="AM62" s="22"/>
      <c r="AN62" s="22"/>
      <c r="AO62" s="22"/>
      <c r="AP62" s="22"/>
      <c r="AQ62" s="22"/>
      <c r="AR62" s="22">
        <f>+'[2]FEBRERO 2017'!$X$974</f>
        <v>17944922</v>
      </c>
      <c r="AS62" s="22"/>
      <c r="AT62" s="22"/>
      <c r="AU62" s="22"/>
      <c r="AV62" s="22"/>
      <c r="AW62" s="22">
        <f>+'[2]FEBRERO 2017'!$AC$974</f>
        <v>232110230</v>
      </c>
      <c r="AX62" s="23">
        <f t="shared" si="3"/>
        <v>0.14971802384476141</v>
      </c>
      <c r="AY62" s="22">
        <f t="shared" si="45"/>
        <v>44029821</v>
      </c>
      <c r="AZ62" s="22">
        <f t="shared" si="53"/>
        <v>0</v>
      </c>
      <c r="BA62" s="22">
        <f t="shared" si="46"/>
        <v>0</v>
      </c>
      <c r="BB62" s="22">
        <f t="shared" si="46"/>
        <v>0</v>
      </c>
      <c r="BC62" s="22">
        <f t="shared" si="46"/>
        <v>0</v>
      </c>
      <c r="BD62" s="22">
        <f t="shared" si="46"/>
        <v>0</v>
      </c>
      <c r="BE62" s="22">
        <f t="shared" si="46"/>
        <v>0</v>
      </c>
      <c r="BF62" s="22">
        <f t="shared" si="46"/>
        <v>0</v>
      </c>
      <c r="BG62" s="22">
        <f t="shared" si="46"/>
        <v>0</v>
      </c>
      <c r="BH62" s="22">
        <f t="shared" si="46"/>
        <v>0</v>
      </c>
      <c r="BI62" s="22">
        <f t="shared" si="46"/>
        <v>0</v>
      </c>
      <c r="BJ62" s="22">
        <f t="shared" si="46"/>
        <v>0</v>
      </c>
      <c r="BK62" s="22">
        <f t="shared" si="46"/>
        <v>0</v>
      </c>
      <c r="BL62" s="22">
        <f t="shared" si="46"/>
        <v>0</v>
      </c>
      <c r="BM62" s="22">
        <f t="shared" si="46"/>
        <v>0</v>
      </c>
      <c r="BN62" s="22">
        <f t="shared" si="46"/>
        <v>2140051</v>
      </c>
      <c r="BO62" s="22">
        <f t="shared" si="46"/>
        <v>0</v>
      </c>
      <c r="BP62" s="22">
        <f t="shared" si="46"/>
        <v>0</v>
      </c>
      <c r="BQ62" s="22">
        <f t="shared" si="47"/>
        <v>0</v>
      </c>
      <c r="BR62" s="22">
        <f t="shared" si="47"/>
        <v>0</v>
      </c>
      <c r="BS62" s="22">
        <f t="shared" si="47"/>
        <v>41889770</v>
      </c>
      <c r="BT62" s="23">
        <f t="shared" si="7"/>
        <v>0.77171041989962541</v>
      </c>
      <c r="BU62" s="22">
        <f t="shared" si="48"/>
        <v>226948438</v>
      </c>
      <c r="BV62" s="22"/>
      <c r="BW62" s="22"/>
      <c r="BX62" s="22"/>
      <c r="BY62" s="22"/>
      <c r="BZ62" s="22"/>
      <c r="CA62" s="22"/>
      <c r="CB62" s="22"/>
      <c r="CC62" s="22"/>
      <c r="CD62" s="22"/>
      <c r="CE62" s="22"/>
      <c r="CF62" s="22"/>
      <c r="CG62" s="22"/>
      <c r="CH62" s="22"/>
      <c r="CI62" s="22"/>
      <c r="CJ62" s="22">
        <f>+'[2]FEBRERO 2017'!$H$1002+'[2]FEBRERO 2017'!$H$1004</f>
        <v>17944922</v>
      </c>
      <c r="CK62" s="22"/>
      <c r="CL62" s="22"/>
      <c r="CM62" s="22"/>
      <c r="CN62" s="22"/>
      <c r="CO62" s="22">
        <f>+'[2]FEBRERO 2017'!$H$972-CJ62</f>
        <v>209003516</v>
      </c>
      <c r="CP62" s="23">
        <f t="shared" si="49"/>
        <v>0.22828958010037459</v>
      </c>
      <c r="CQ62" s="22">
        <f t="shared" si="50"/>
        <v>67136535</v>
      </c>
      <c r="CR62" s="22">
        <f t="shared" si="54"/>
        <v>0</v>
      </c>
      <c r="CS62" s="22">
        <f t="shared" si="51"/>
        <v>0</v>
      </c>
      <c r="CT62" s="22">
        <f t="shared" si="51"/>
        <v>0</v>
      </c>
      <c r="CU62" s="22">
        <f t="shared" si="51"/>
        <v>0</v>
      </c>
      <c r="CV62" s="22">
        <f t="shared" si="51"/>
        <v>0</v>
      </c>
      <c r="CW62" s="22">
        <f t="shared" si="51"/>
        <v>0</v>
      </c>
      <c r="CX62" s="22">
        <f t="shared" si="51"/>
        <v>0</v>
      </c>
      <c r="CY62" s="22">
        <f t="shared" si="51"/>
        <v>0</v>
      </c>
      <c r="CZ62" s="22">
        <f t="shared" si="51"/>
        <v>0</v>
      </c>
      <c r="DA62" s="22">
        <f t="shared" si="51"/>
        <v>0</v>
      </c>
      <c r="DB62" s="22">
        <f t="shared" si="51"/>
        <v>0</v>
      </c>
      <c r="DC62" s="22">
        <f t="shared" si="51"/>
        <v>0</v>
      </c>
      <c r="DD62" s="22">
        <f t="shared" si="51"/>
        <v>0</v>
      </c>
      <c r="DE62" s="22">
        <f t="shared" si="51"/>
        <v>0</v>
      </c>
      <c r="DF62" s="22">
        <f t="shared" si="51"/>
        <v>2140051</v>
      </c>
      <c r="DG62" s="22">
        <f t="shared" si="51"/>
        <v>0</v>
      </c>
      <c r="DH62" s="22">
        <f t="shared" si="51"/>
        <v>0</v>
      </c>
      <c r="DI62" s="22">
        <f t="shared" si="52"/>
        <v>0</v>
      </c>
      <c r="DJ62" s="22">
        <f t="shared" si="52"/>
        <v>0</v>
      </c>
      <c r="DK62" s="22">
        <f t="shared" si="52"/>
        <v>64996484</v>
      </c>
      <c r="DM62" s="26">
        <f t="shared" si="25"/>
        <v>294084973</v>
      </c>
    </row>
    <row r="63" spans="1:117" ht="33" customHeight="1" x14ac:dyDescent="0.25">
      <c r="A63" s="193" t="s">
        <v>176</v>
      </c>
      <c r="B63" s="28" t="s">
        <v>206</v>
      </c>
      <c r="C63" s="30" t="s">
        <v>207</v>
      </c>
      <c r="D63" s="19" t="s">
        <v>208</v>
      </c>
      <c r="E63" s="20">
        <v>520</v>
      </c>
      <c r="F63" s="21" t="s">
        <v>101</v>
      </c>
      <c r="G63" s="22">
        <f t="shared" si="44"/>
        <v>30000000</v>
      </c>
      <c r="H63" s="31"/>
      <c r="I63" s="22">
        <v>30000000</v>
      </c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3">
        <f t="shared" si="1"/>
        <v>2.4754333333333333E-2</v>
      </c>
      <c r="AC63" s="22">
        <f t="shared" si="55"/>
        <v>742630</v>
      </c>
      <c r="AD63" s="22"/>
      <c r="AE63" s="22">
        <f>+'[2]FEBRERO 2017'!$K$1010</f>
        <v>742630</v>
      </c>
      <c r="AF63" s="22"/>
      <c r="AG63" s="22"/>
      <c r="AH63" s="22"/>
      <c r="AI63" s="22"/>
      <c r="AJ63" s="22"/>
      <c r="AK63" s="22"/>
      <c r="AL63" s="22"/>
      <c r="AM63" s="22"/>
      <c r="AN63" s="22"/>
      <c r="AO63" s="22"/>
      <c r="AP63" s="22"/>
      <c r="AQ63" s="22"/>
      <c r="AR63" s="22"/>
      <c r="AS63" s="22"/>
      <c r="AT63" s="22"/>
      <c r="AU63" s="22"/>
      <c r="AV63" s="22"/>
      <c r="AW63" s="22"/>
      <c r="AX63" s="23">
        <f t="shared" si="3"/>
        <v>0.97524566666666668</v>
      </c>
      <c r="AY63" s="22">
        <f t="shared" si="45"/>
        <v>29257370</v>
      </c>
      <c r="AZ63" s="22">
        <f t="shared" si="53"/>
        <v>0</v>
      </c>
      <c r="BA63" s="22">
        <f t="shared" si="46"/>
        <v>29257370</v>
      </c>
      <c r="BB63" s="22">
        <f t="shared" si="46"/>
        <v>0</v>
      </c>
      <c r="BC63" s="22">
        <f t="shared" si="46"/>
        <v>0</v>
      </c>
      <c r="BD63" s="22">
        <f t="shared" si="46"/>
        <v>0</v>
      </c>
      <c r="BE63" s="22">
        <f t="shared" si="46"/>
        <v>0</v>
      </c>
      <c r="BF63" s="22">
        <f t="shared" si="46"/>
        <v>0</v>
      </c>
      <c r="BG63" s="22">
        <f t="shared" si="46"/>
        <v>0</v>
      </c>
      <c r="BH63" s="22">
        <f t="shared" si="46"/>
        <v>0</v>
      </c>
      <c r="BI63" s="22">
        <f t="shared" si="46"/>
        <v>0</v>
      </c>
      <c r="BJ63" s="22">
        <f t="shared" si="46"/>
        <v>0</v>
      </c>
      <c r="BK63" s="22">
        <f t="shared" si="46"/>
        <v>0</v>
      </c>
      <c r="BL63" s="22">
        <f t="shared" si="46"/>
        <v>0</v>
      </c>
      <c r="BM63" s="22">
        <f t="shared" si="46"/>
        <v>0</v>
      </c>
      <c r="BN63" s="22">
        <f t="shared" si="46"/>
        <v>0</v>
      </c>
      <c r="BO63" s="22">
        <f t="shared" si="46"/>
        <v>0</v>
      </c>
      <c r="BP63" s="22">
        <f t="shared" si="46"/>
        <v>0</v>
      </c>
      <c r="BQ63" s="22">
        <f t="shared" si="47"/>
        <v>0</v>
      </c>
      <c r="BR63" s="22">
        <f t="shared" si="47"/>
        <v>0</v>
      </c>
      <c r="BS63" s="22">
        <f t="shared" si="47"/>
        <v>0</v>
      </c>
      <c r="BT63" s="23">
        <f t="shared" si="7"/>
        <v>2.4754333333333333E-2</v>
      </c>
      <c r="BU63" s="22">
        <f t="shared" si="48"/>
        <v>742630</v>
      </c>
      <c r="BV63" s="22"/>
      <c r="BW63" s="22">
        <f>+'[2]FEBRERO 2017'!$H$1008</f>
        <v>742630</v>
      </c>
      <c r="BX63" s="22"/>
      <c r="BY63" s="22"/>
      <c r="BZ63" s="22"/>
      <c r="CA63" s="22"/>
      <c r="CB63" s="22"/>
      <c r="CC63" s="22"/>
      <c r="CD63" s="22"/>
      <c r="CE63" s="22"/>
      <c r="CF63" s="22"/>
      <c r="CG63" s="22"/>
      <c r="CH63" s="22"/>
      <c r="CI63" s="22"/>
      <c r="CJ63" s="22"/>
      <c r="CK63" s="22"/>
      <c r="CL63" s="22"/>
      <c r="CM63" s="22"/>
      <c r="CN63" s="22"/>
      <c r="CO63" s="22"/>
      <c r="CP63" s="23">
        <f t="shared" si="49"/>
        <v>0.97524566666666668</v>
      </c>
      <c r="CQ63" s="22">
        <f t="shared" si="50"/>
        <v>29257370</v>
      </c>
      <c r="CR63" s="22">
        <f t="shared" si="54"/>
        <v>0</v>
      </c>
      <c r="CS63" s="22">
        <f t="shared" si="51"/>
        <v>29257370</v>
      </c>
      <c r="CT63" s="22">
        <f t="shared" si="51"/>
        <v>0</v>
      </c>
      <c r="CU63" s="22">
        <f t="shared" si="51"/>
        <v>0</v>
      </c>
      <c r="CV63" s="22">
        <f t="shared" si="51"/>
        <v>0</v>
      </c>
      <c r="CW63" s="22">
        <f t="shared" si="51"/>
        <v>0</v>
      </c>
      <c r="CX63" s="22">
        <f t="shared" si="51"/>
        <v>0</v>
      </c>
      <c r="CY63" s="22">
        <f t="shared" si="51"/>
        <v>0</v>
      </c>
      <c r="CZ63" s="22">
        <f t="shared" si="51"/>
        <v>0</v>
      </c>
      <c r="DA63" s="22">
        <f t="shared" si="51"/>
        <v>0</v>
      </c>
      <c r="DB63" s="22">
        <f t="shared" si="51"/>
        <v>0</v>
      </c>
      <c r="DC63" s="22">
        <f t="shared" si="51"/>
        <v>0</v>
      </c>
      <c r="DD63" s="22">
        <f t="shared" si="51"/>
        <v>0</v>
      </c>
      <c r="DE63" s="22">
        <f t="shared" si="51"/>
        <v>0</v>
      </c>
      <c r="DF63" s="22">
        <f t="shared" si="51"/>
        <v>0</v>
      </c>
      <c r="DG63" s="22">
        <f t="shared" si="51"/>
        <v>0</v>
      </c>
      <c r="DH63" s="22">
        <f t="shared" si="51"/>
        <v>0</v>
      </c>
      <c r="DI63" s="22">
        <f t="shared" si="52"/>
        <v>0</v>
      </c>
      <c r="DJ63" s="22">
        <f t="shared" si="52"/>
        <v>0</v>
      </c>
      <c r="DK63" s="22">
        <f t="shared" si="52"/>
        <v>0</v>
      </c>
      <c r="DM63" s="26">
        <f t="shared" si="25"/>
        <v>30000000</v>
      </c>
    </row>
    <row r="64" spans="1:117" ht="39" customHeight="1" x14ac:dyDescent="0.25">
      <c r="A64" s="194"/>
      <c r="B64" s="172" t="s">
        <v>209</v>
      </c>
      <c r="C64" s="30" t="s">
        <v>210</v>
      </c>
      <c r="D64" s="19" t="s">
        <v>211</v>
      </c>
      <c r="E64" s="20">
        <v>520</v>
      </c>
      <c r="F64" s="21" t="s">
        <v>101</v>
      </c>
      <c r="G64" s="22">
        <f t="shared" si="44"/>
        <v>10000000</v>
      </c>
      <c r="H64" s="31"/>
      <c r="I64" s="22">
        <v>10000000</v>
      </c>
      <c r="J64" s="22"/>
      <c r="K64" s="22"/>
      <c r="L64" s="22"/>
      <c r="M64" s="22"/>
      <c r="N64" s="22"/>
      <c r="O64" s="22"/>
      <c r="P64" s="22"/>
      <c r="Q64" s="22"/>
      <c r="R64" s="22"/>
      <c r="S64" s="22"/>
      <c r="T64" s="45"/>
      <c r="U64" s="22"/>
      <c r="V64" s="22"/>
      <c r="W64" s="22"/>
      <c r="X64" s="22"/>
      <c r="Y64" s="22"/>
      <c r="Z64" s="22"/>
      <c r="AA64" s="22"/>
      <c r="AB64" s="23">
        <f t="shared" si="1"/>
        <v>0</v>
      </c>
      <c r="AC64" s="22">
        <f t="shared" si="55"/>
        <v>0</v>
      </c>
      <c r="AD64" s="22"/>
      <c r="AE64" s="22"/>
      <c r="AF64" s="22"/>
      <c r="AG64" s="22"/>
      <c r="AH64" s="22"/>
      <c r="AI64" s="22"/>
      <c r="AJ64" s="22"/>
      <c r="AK64" s="22"/>
      <c r="AL64" s="22"/>
      <c r="AM64" s="22"/>
      <c r="AN64" s="22"/>
      <c r="AO64" s="22"/>
      <c r="AP64" s="22"/>
      <c r="AQ64" s="22"/>
      <c r="AR64" s="22"/>
      <c r="AS64" s="22"/>
      <c r="AT64" s="22"/>
      <c r="AU64" s="22"/>
      <c r="AV64" s="22"/>
      <c r="AW64" s="22"/>
      <c r="AX64" s="23">
        <f t="shared" si="3"/>
        <v>1</v>
      </c>
      <c r="AY64" s="22">
        <f t="shared" si="45"/>
        <v>10000000</v>
      </c>
      <c r="AZ64" s="22">
        <f t="shared" si="53"/>
        <v>0</v>
      </c>
      <c r="BA64" s="22">
        <f t="shared" si="46"/>
        <v>10000000</v>
      </c>
      <c r="BB64" s="22">
        <f t="shared" si="46"/>
        <v>0</v>
      </c>
      <c r="BC64" s="22">
        <f t="shared" si="46"/>
        <v>0</v>
      </c>
      <c r="BD64" s="22">
        <f t="shared" si="46"/>
        <v>0</v>
      </c>
      <c r="BE64" s="22">
        <f t="shared" si="46"/>
        <v>0</v>
      </c>
      <c r="BF64" s="22">
        <f t="shared" si="46"/>
        <v>0</v>
      </c>
      <c r="BG64" s="22">
        <f t="shared" si="46"/>
        <v>0</v>
      </c>
      <c r="BH64" s="22">
        <f t="shared" si="46"/>
        <v>0</v>
      </c>
      <c r="BI64" s="22">
        <f t="shared" si="46"/>
        <v>0</v>
      </c>
      <c r="BJ64" s="22">
        <f t="shared" si="46"/>
        <v>0</v>
      </c>
      <c r="BK64" s="22">
        <f t="shared" si="46"/>
        <v>0</v>
      </c>
      <c r="BL64" s="22">
        <f t="shared" si="46"/>
        <v>0</v>
      </c>
      <c r="BM64" s="22">
        <f t="shared" si="46"/>
        <v>0</v>
      </c>
      <c r="BN64" s="22">
        <f t="shared" si="46"/>
        <v>0</v>
      </c>
      <c r="BO64" s="22">
        <f t="shared" si="46"/>
        <v>0</v>
      </c>
      <c r="BP64" s="22">
        <f t="shared" si="46"/>
        <v>0</v>
      </c>
      <c r="BQ64" s="22">
        <f t="shared" si="47"/>
        <v>0</v>
      </c>
      <c r="BR64" s="22">
        <f t="shared" si="47"/>
        <v>0</v>
      </c>
      <c r="BS64" s="22">
        <f t="shared" si="47"/>
        <v>0</v>
      </c>
      <c r="BT64" s="23">
        <f t="shared" si="7"/>
        <v>0</v>
      </c>
      <c r="BU64" s="22">
        <f t="shared" si="48"/>
        <v>0</v>
      </c>
      <c r="BV64" s="22"/>
      <c r="BW64" s="22"/>
      <c r="BX64" s="22"/>
      <c r="BY64" s="22"/>
      <c r="BZ64" s="22"/>
      <c r="CA64" s="22"/>
      <c r="CB64" s="22"/>
      <c r="CC64" s="22"/>
      <c r="CD64" s="22"/>
      <c r="CE64" s="22"/>
      <c r="CF64" s="22"/>
      <c r="CG64" s="22"/>
      <c r="CH64" s="22"/>
      <c r="CI64" s="22"/>
      <c r="CJ64" s="22"/>
      <c r="CK64" s="22"/>
      <c r="CL64" s="22"/>
      <c r="CM64" s="22"/>
      <c r="CN64" s="22"/>
      <c r="CO64" s="22"/>
      <c r="CP64" s="23">
        <f t="shared" si="49"/>
        <v>1</v>
      </c>
      <c r="CQ64" s="22">
        <f t="shared" si="50"/>
        <v>10000000</v>
      </c>
      <c r="CR64" s="22">
        <f t="shared" si="54"/>
        <v>0</v>
      </c>
      <c r="CS64" s="22">
        <f t="shared" si="51"/>
        <v>10000000</v>
      </c>
      <c r="CT64" s="22">
        <f t="shared" si="51"/>
        <v>0</v>
      </c>
      <c r="CU64" s="22">
        <f t="shared" si="51"/>
        <v>0</v>
      </c>
      <c r="CV64" s="22">
        <f t="shared" si="51"/>
        <v>0</v>
      </c>
      <c r="CW64" s="22">
        <f t="shared" si="51"/>
        <v>0</v>
      </c>
      <c r="CX64" s="22">
        <f t="shared" si="51"/>
        <v>0</v>
      </c>
      <c r="CY64" s="22">
        <f t="shared" si="51"/>
        <v>0</v>
      </c>
      <c r="CZ64" s="22">
        <f t="shared" si="51"/>
        <v>0</v>
      </c>
      <c r="DA64" s="22">
        <f t="shared" si="51"/>
        <v>0</v>
      </c>
      <c r="DB64" s="22">
        <f t="shared" si="51"/>
        <v>0</v>
      </c>
      <c r="DC64" s="22">
        <f t="shared" si="51"/>
        <v>0</v>
      </c>
      <c r="DD64" s="22">
        <f t="shared" si="51"/>
        <v>0</v>
      </c>
      <c r="DE64" s="22">
        <f t="shared" si="51"/>
        <v>0</v>
      </c>
      <c r="DF64" s="22">
        <f t="shared" si="51"/>
        <v>0</v>
      </c>
      <c r="DG64" s="22">
        <f t="shared" si="51"/>
        <v>0</v>
      </c>
      <c r="DH64" s="22">
        <f t="shared" si="51"/>
        <v>0</v>
      </c>
      <c r="DI64" s="22">
        <f t="shared" si="52"/>
        <v>0</v>
      </c>
      <c r="DJ64" s="22">
        <f t="shared" si="52"/>
        <v>0</v>
      </c>
      <c r="DK64" s="22">
        <f t="shared" si="52"/>
        <v>0</v>
      </c>
      <c r="DM64" s="26">
        <f t="shared" si="25"/>
        <v>10000000</v>
      </c>
    </row>
    <row r="65" spans="1:118" ht="34.5" customHeight="1" x14ac:dyDescent="0.25">
      <c r="A65" s="194"/>
      <c r="B65" s="174"/>
      <c r="C65" s="30" t="s">
        <v>212</v>
      </c>
      <c r="D65" s="19" t="s">
        <v>213</v>
      </c>
      <c r="E65" s="20">
        <v>520</v>
      </c>
      <c r="F65" s="21" t="s">
        <v>101</v>
      </c>
      <c r="G65" s="22">
        <f t="shared" si="44"/>
        <v>10000000</v>
      </c>
      <c r="H65" s="31"/>
      <c r="I65" s="22">
        <v>10000000</v>
      </c>
      <c r="J65" s="31"/>
      <c r="K65" s="31"/>
      <c r="L65" s="22"/>
      <c r="M65" s="31"/>
      <c r="N65" s="31"/>
      <c r="O65" s="31"/>
      <c r="P65" s="31"/>
      <c r="Q65" s="31"/>
      <c r="R65" s="25"/>
      <c r="S65" s="31"/>
      <c r="T65" s="45"/>
      <c r="U65" s="31"/>
      <c r="V65" s="31"/>
      <c r="W65" s="31"/>
      <c r="X65" s="31"/>
      <c r="Y65" s="31"/>
      <c r="Z65" s="31"/>
      <c r="AA65" s="62"/>
      <c r="AB65" s="23">
        <f t="shared" si="1"/>
        <v>0</v>
      </c>
      <c r="AC65" s="22">
        <f t="shared" si="55"/>
        <v>0</v>
      </c>
      <c r="AD65" s="22"/>
      <c r="AE65" s="22"/>
      <c r="AF65" s="22"/>
      <c r="AG65" s="22"/>
      <c r="AH65" s="22"/>
      <c r="AI65" s="22"/>
      <c r="AJ65" s="22"/>
      <c r="AK65" s="22"/>
      <c r="AL65" s="22"/>
      <c r="AM65" s="22"/>
      <c r="AN65" s="22"/>
      <c r="AO65" s="22"/>
      <c r="AP65" s="22"/>
      <c r="AQ65" s="22"/>
      <c r="AR65" s="22"/>
      <c r="AS65" s="22"/>
      <c r="AT65" s="22"/>
      <c r="AU65" s="22"/>
      <c r="AV65" s="22"/>
      <c r="AW65" s="22"/>
      <c r="AX65" s="23">
        <f t="shared" si="3"/>
        <v>1</v>
      </c>
      <c r="AY65" s="22">
        <f t="shared" si="45"/>
        <v>10000000</v>
      </c>
      <c r="AZ65" s="22">
        <f t="shared" si="53"/>
        <v>0</v>
      </c>
      <c r="BA65" s="22">
        <f t="shared" si="46"/>
        <v>10000000</v>
      </c>
      <c r="BB65" s="22">
        <f t="shared" si="46"/>
        <v>0</v>
      </c>
      <c r="BC65" s="22">
        <f t="shared" si="46"/>
        <v>0</v>
      </c>
      <c r="BD65" s="22">
        <f t="shared" si="46"/>
        <v>0</v>
      </c>
      <c r="BE65" s="22">
        <f t="shared" si="46"/>
        <v>0</v>
      </c>
      <c r="BF65" s="22">
        <f t="shared" si="46"/>
        <v>0</v>
      </c>
      <c r="BG65" s="22">
        <f t="shared" si="46"/>
        <v>0</v>
      </c>
      <c r="BH65" s="22">
        <f t="shared" si="46"/>
        <v>0</v>
      </c>
      <c r="BI65" s="22">
        <f t="shared" si="46"/>
        <v>0</v>
      </c>
      <c r="BJ65" s="22">
        <f t="shared" si="46"/>
        <v>0</v>
      </c>
      <c r="BK65" s="22">
        <f t="shared" si="46"/>
        <v>0</v>
      </c>
      <c r="BL65" s="22">
        <f t="shared" si="46"/>
        <v>0</v>
      </c>
      <c r="BM65" s="22">
        <f t="shared" si="46"/>
        <v>0</v>
      </c>
      <c r="BN65" s="22">
        <f t="shared" si="46"/>
        <v>0</v>
      </c>
      <c r="BO65" s="22">
        <f t="shared" si="46"/>
        <v>0</v>
      </c>
      <c r="BP65" s="22">
        <f t="shared" si="46"/>
        <v>0</v>
      </c>
      <c r="BQ65" s="22">
        <f t="shared" si="47"/>
        <v>0</v>
      </c>
      <c r="BR65" s="22">
        <f t="shared" si="47"/>
        <v>0</v>
      </c>
      <c r="BS65" s="22">
        <f t="shared" si="47"/>
        <v>0</v>
      </c>
      <c r="BT65" s="23">
        <f t="shared" si="7"/>
        <v>0</v>
      </c>
      <c r="BU65" s="22">
        <f t="shared" si="48"/>
        <v>0</v>
      </c>
      <c r="BV65" s="22"/>
      <c r="BW65" s="22"/>
      <c r="BX65" s="22"/>
      <c r="BY65" s="22"/>
      <c r="BZ65" s="22"/>
      <c r="CA65" s="22"/>
      <c r="CB65" s="22"/>
      <c r="CC65" s="22"/>
      <c r="CD65" s="22"/>
      <c r="CE65" s="22"/>
      <c r="CF65" s="22"/>
      <c r="CG65" s="22"/>
      <c r="CH65" s="22"/>
      <c r="CI65" s="22"/>
      <c r="CJ65" s="22"/>
      <c r="CK65" s="22"/>
      <c r="CL65" s="22"/>
      <c r="CM65" s="22"/>
      <c r="CN65" s="22"/>
      <c r="CO65" s="22"/>
      <c r="CP65" s="23">
        <f t="shared" si="49"/>
        <v>1</v>
      </c>
      <c r="CQ65" s="22">
        <f t="shared" si="50"/>
        <v>10000000</v>
      </c>
      <c r="CR65" s="22">
        <f t="shared" si="54"/>
        <v>0</v>
      </c>
      <c r="CS65" s="22">
        <f t="shared" si="51"/>
        <v>10000000</v>
      </c>
      <c r="CT65" s="22">
        <f t="shared" si="51"/>
        <v>0</v>
      </c>
      <c r="CU65" s="22">
        <f t="shared" si="51"/>
        <v>0</v>
      </c>
      <c r="CV65" s="22">
        <f t="shared" si="51"/>
        <v>0</v>
      </c>
      <c r="CW65" s="22">
        <f t="shared" si="51"/>
        <v>0</v>
      </c>
      <c r="CX65" s="22">
        <f t="shared" si="51"/>
        <v>0</v>
      </c>
      <c r="CY65" s="22">
        <f t="shared" si="51"/>
        <v>0</v>
      </c>
      <c r="CZ65" s="22">
        <f t="shared" si="51"/>
        <v>0</v>
      </c>
      <c r="DA65" s="22">
        <f t="shared" si="51"/>
        <v>0</v>
      </c>
      <c r="DB65" s="22">
        <f t="shared" si="51"/>
        <v>0</v>
      </c>
      <c r="DC65" s="22">
        <f t="shared" si="51"/>
        <v>0</v>
      </c>
      <c r="DD65" s="22">
        <f t="shared" si="51"/>
        <v>0</v>
      </c>
      <c r="DE65" s="22">
        <f t="shared" si="51"/>
        <v>0</v>
      </c>
      <c r="DF65" s="22">
        <f t="shared" si="51"/>
        <v>0</v>
      </c>
      <c r="DG65" s="22">
        <f t="shared" si="51"/>
        <v>0</v>
      </c>
      <c r="DH65" s="22">
        <f t="shared" si="51"/>
        <v>0</v>
      </c>
      <c r="DI65" s="22">
        <f t="shared" si="52"/>
        <v>0</v>
      </c>
      <c r="DJ65" s="22">
        <f t="shared" si="52"/>
        <v>0</v>
      </c>
      <c r="DK65" s="22">
        <f t="shared" si="52"/>
        <v>0</v>
      </c>
      <c r="DM65" s="26">
        <f t="shared" si="25"/>
        <v>10000000</v>
      </c>
    </row>
    <row r="66" spans="1:118" ht="24.75" customHeight="1" x14ac:dyDescent="0.25">
      <c r="A66" s="194"/>
      <c r="B66" s="63" t="s">
        <v>214</v>
      </c>
      <c r="C66" s="30" t="s">
        <v>215</v>
      </c>
      <c r="D66" s="64" t="s">
        <v>216</v>
      </c>
      <c r="E66" s="20">
        <v>520</v>
      </c>
      <c r="F66" s="65" t="s">
        <v>101</v>
      </c>
      <c r="G66" s="22">
        <f t="shared" si="44"/>
        <v>20000000</v>
      </c>
      <c r="H66" s="31"/>
      <c r="I66" s="22">
        <v>20000000</v>
      </c>
      <c r="J66" s="31"/>
      <c r="K66" s="46"/>
      <c r="L66" s="45"/>
      <c r="M66" s="31"/>
      <c r="N66" s="31"/>
      <c r="O66" s="31"/>
      <c r="P66" s="31"/>
      <c r="Q66" s="31"/>
      <c r="R66" s="25"/>
      <c r="S66" s="31"/>
      <c r="T66" s="45"/>
      <c r="U66" s="31"/>
      <c r="V66" s="31"/>
      <c r="W66" s="31"/>
      <c r="X66" s="31"/>
      <c r="Y66" s="31"/>
      <c r="Z66" s="31"/>
      <c r="AA66" s="62"/>
      <c r="AB66" s="23">
        <f t="shared" si="1"/>
        <v>0.99965504999999999</v>
      </c>
      <c r="AC66" s="22">
        <f t="shared" si="55"/>
        <v>19993101</v>
      </c>
      <c r="AD66" s="22"/>
      <c r="AE66" s="22">
        <f>+'[1]ENERO 2017'!$K$823</f>
        <v>19993101</v>
      </c>
      <c r="AF66" s="22"/>
      <c r="AG66" s="22"/>
      <c r="AH66" s="22"/>
      <c r="AI66" s="22"/>
      <c r="AJ66" s="22"/>
      <c r="AK66" s="22"/>
      <c r="AL66" s="22"/>
      <c r="AM66" s="22"/>
      <c r="AN66" s="22"/>
      <c r="AO66" s="22"/>
      <c r="AP66" s="22"/>
      <c r="AQ66" s="22"/>
      <c r="AR66" s="22"/>
      <c r="AS66" s="22"/>
      <c r="AT66" s="22"/>
      <c r="AU66" s="22"/>
      <c r="AV66" s="22"/>
      <c r="AW66" s="22"/>
      <c r="AX66" s="23">
        <f t="shared" si="3"/>
        <v>3.4495000000001053E-4</v>
      </c>
      <c r="AY66" s="22">
        <f t="shared" si="45"/>
        <v>6899</v>
      </c>
      <c r="AZ66" s="22">
        <f t="shared" si="53"/>
        <v>0</v>
      </c>
      <c r="BA66" s="22">
        <f t="shared" si="46"/>
        <v>6899</v>
      </c>
      <c r="BB66" s="22">
        <f t="shared" si="46"/>
        <v>0</v>
      </c>
      <c r="BC66" s="22">
        <f t="shared" si="46"/>
        <v>0</v>
      </c>
      <c r="BD66" s="22">
        <f t="shared" si="46"/>
        <v>0</v>
      </c>
      <c r="BE66" s="22">
        <f t="shared" si="46"/>
        <v>0</v>
      </c>
      <c r="BF66" s="22">
        <f t="shared" si="46"/>
        <v>0</v>
      </c>
      <c r="BG66" s="22">
        <f t="shared" si="46"/>
        <v>0</v>
      </c>
      <c r="BH66" s="22">
        <f t="shared" si="46"/>
        <v>0</v>
      </c>
      <c r="BI66" s="22">
        <f t="shared" si="46"/>
        <v>0</v>
      </c>
      <c r="BJ66" s="22">
        <f t="shared" si="46"/>
        <v>0</v>
      </c>
      <c r="BK66" s="22">
        <f t="shared" si="46"/>
        <v>0</v>
      </c>
      <c r="BL66" s="22">
        <f t="shared" si="46"/>
        <v>0</v>
      </c>
      <c r="BM66" s="22">
        <f t="shared" si="46"/>
        <v>0</v>
      </c>
      <c r="BN66" s="22">
        <f t="shared" si="46"/>
        <v>0</v>
      </c>
      <c r="BO66" s="22">
        <f t="shared" si="46"/>
        <v>0</v>
      </c>
      <c r="BP66" s="22">
        <f t="shared" si="46"/>
        <v>0</v>
      </c>
      <c r="BQ66" s="22">
        <f t="shared" si="47"/>
        <v>0</v>
      </c>
      <c r="BR66" s="22">
        <f t="shared" si="47"/>
        <v>0</v>
      </c>
      <c r="BS66" s="22">
        <f t="shared" si="47"/>
        <v>0</v>
      </c>
      <c r="BT66" s="23">
        <f t="shared" si="7"/>
        <v>0.99965504999999999</v>
      </c>
      <c r="BU66" s="22">
        <f t="shared" si="48"/>
        <v>19993101</v>
      </c>
      <c r="BV66" s="22"/>
      <c r="BW66" s="22">
        <f>+'[2]FEBRERO 2017'!$H$1030</f>
        <v>19993101</v>
      </c>
      <c r="BX66" s="22"/>
      <c r="BY66" s="22"/>
      <c r="BZ66" s="22"/>
      <c r="CA66" s="22"/>
      <c r="CB66" s="22"/>
      <c r="CC66" s="22"/>
      <c r="CD66" s="22"/>
      <c r="CE66" s="22"/>
      <c r="CF66" s="22"/>
      <c r="CG66" s="22"/>
      <c r="CH66" s="22"/>
      <c r="CI66" s="22"/>
      <c r="CJ66" s="22"/>
      <c r="CK66" s="22"/>
      <c r="CL66" s="22"/>
      <c r="CM66" s="22"/>
      <c r="CN66" s="22"/>
      <c r="CO66" s="22"/>
      <c r="CP66" s="23">
        <f t="shared" si="49"/>
        <v>3.4495000000001053E-4</v>
      </c>
      <c r="CQ66" s="22">
        <f t="shared" si="50"/>
        <v>6899</v>
      </c>
      <c r="CR66" s="22">
        <f t="shared" si="54"/>
        <v>0</v>
      </c>
      <c r="CS66" s="22">
        <f t="shared" si="51"/>
        <v>6899</v>
      </c>
      <c r="CT66" s="22">
        <f t="shared" si="51"/>
        <v>0</v>
      </c>
      <c r="CU66" s="22">
        <f t="shared" si="51"/>
        <v>0</v>
      </c>
      <c r="CV66" s="22">
        <f t="shared" si="51"/>
        <v>0</v>
      </c>
      <c r="CW66" s="22">
        <f t="shared" si="51"/>
        <v>0</v>
      </c>
      <c r="CX66" s="22">
        <f t="shared" si="51"/>
        <v>0</v>
      </c>
      <c r="CY66" s="22">
        <f t="shared" si="51"/>
        <v>0</v>
      </c>
      <c r="CZ66" s="22">
        <f t="shared" si="51"/>
        <v>0</v>
      </c>
      <c r="DA66" s="22">
        <f t="shared" si="51"/>
        <v>0</v>
      </c>
      <c r="DB66" s="22">
        <f t="shared" si="51"/>
        <v>0</v>
      </c>
      <c r="DC66" s="22">
        <f t="shared" si="51"/>
        <v>0</v>
      </c>
      <c r="DD66" s="22">
        <f t="shared" si="51"/>
        <v>0</v>
      </c>
      <c r="DE66" s="22">
        <f t="shared" si="51"/>
        <v>0</v>
      </c>
      <c r="DF66" s="22">
        <f t="shared" si="51"/>
        <v>0</v>
      </c>
      <c r="DG66" s="22">
        <f t="shared" si="51"/>
        <v>0</v>
      </c>
      <c r="DH66" s="22">
        <f t="shared" si="51"/>
        <v>0</v>
      </c>
      <c r="DI66" s="22">
        <f t="shared" si="52"/>
        <v>0</v>
      </c>
      <c r="DJ66" s="22">
        <f t="shared" si="52"/>
        <v>0</v>
      </c>
      <c r="DK66" s="22">
        <f t="shared" si="52"/>
        <v>0</v>
      </c>
      <c r="DM66" s="26">
        <f t="shared" si="25"/>
        <v>20000000</v>
      </c>
    </row>
    <row r="67" spans="1:118" s="68" customFormat="1" ht="40.5" customHeight="1" x14ac:dyDescent="0.25">
      <c r="A67" s="194" t="s">
        <v>176</v>
      </c>
      <c r="B67" s="172" t="s">
        <v>217</v>
      </c>
      <c r="C67" s="66" t="s">
        <v>218</v>
      </c>
      <c r="D67" s="19" t="s">
        <v>219</v>
      </c>
      <c r="E67" s="28">
        <v>520</v>
      </c>
      <c r="F67" s="65" t="s">
        <v>101</v>
      </c>
      <c r="G67" s="22">
        <f t="shared" si="44"/>
        <v>5000000</v>
      </c>
      <c r="H67" s="25"/>
      <c r="I67" s="22">
        <v>5000000</v>
      </c>
      <c r="J67" s="25"/>
      <c r="K67" s="25"/>
      <c r="L67" s="56"/>
      <c r="M67" s="25"/>
      <c r="N67" s="25"/>
      <c r="O67" s="25"/>
      <c r="P67" s="25"/>
      <c r="Q67" s="25"/>
      <c r="R67" s="25"/>
      <c r="S67" s="25"/>
      <c r="T67" s="45"/>
      <c r="U67" s="56"/>
      <c r="V67" s="56"/>
      <c r="W67" s="56"/>
      <c r="X67" s="56"/>
      <c r="Y67" s="56"/>
      <c r="Z67" s="56"/>
      <c r="AA67" s="56"/>
      <c r="AB67" s="67">
        <f t="shared" si="1"/>
        <v>0</v>
      </c>
      <c r="AC67" s="22">
        <f t="shared" si="55"/>
        <v>0</v>
      </c>
      <c r="AD67" s="56"/>
      <c r="AE67" s="56"/>
      <c r="AF67" s="56"/>
      <c r="AG67" s="56"/>
      <c r="AH67" s="22"/>
      <c r="AI67" s="56"/>
      <c r="AJ67" s="56"/>
      <c r="AK67" s="56"/>
      <c r="AL67" s="56"/>
      <c r="AM67" s="56"/>
      <c r="AN67" s="56"/>
      <c r="AO67" s="56"/>
      <c r="AP67" s="56"/>
      <c r="AQ67" s="56"/>
      <c r="AR67" s="56"/>
      <c r="AS67" s="56"/>
      <c r="AT67" s="56"/>
      <c r="AU67" s="56"/>
      <c r="AV67" s="56"/>
      <c r="AW67" s="56"/>
      <c r="AX67" s="67">
        <f t="shared" si="3"/>
        <v>1</v>
      </c>
      <c r="AY67" s="22">
        <f t="shared" si="45"/>
        <v>5000000</v>
      </c>
      <c r="AZ67" s="22">
        <f t="shared" si="53"/>
        <v>0</v>
      </c>
      <c r="BA67" s="22">
        <f t="shared" si="46"/>
        <v>5000000</v>
      </c>
      <c r="BB67" s="22">
        <f t="shared" si="46"/>
        <v>0</v>
      </c>
      <c r="BC67" s="22">
        <f t="shared" si="46"/>
        <v>0</v>
      </c>
      <c r="BD67" s="22">
        <f t="shared" si="46"/>
        <v>0</v>
      </c>
      <c r="BE67" s="22">
        <f t="shared" si="46"/>
        <v>0</v>
      </c>
      <c r="BF67" s="22">
        <f t="shared" si="46"/>
        <v>0</v>
      </c>
      <c r="BG67" s="22">
        <f t="shared" si="46"/>
        <v>0</v>
      </c>
      <c r="BH67" s="22">
        <f t="shared" si="46"/>
        <v>0</v>
      </c>
      <c r="BI67" s="22">
        <f t="shared" si="46"/>
        <v>0</v>
      </c>
      <c r="BJ67" s="22">
        <f t="shared" si="46"/>
        <v>0</v>
      </c>
      <c r="BK67" s="22">
        <f t="shared" si="46"/>
        <v>0</v>
      </c>
      <c r="BL67" s="22">
        <f t="shared" si="46"/>
        <v>0</v>
      </c>
      <c r="BM67" s="22">
        <f t="shared" si="46"/>
        <v>0</v>
      </c>
      <c r="BN67" s="22">
        <f t="shared" si="46"/>
        <v>0</v>
      </c>
      <c r="BO67" s="22">
        <f t="shared" si="46"/>
        <v>0</v>
      </c>
      <c r="BP67" s="22">
        <f t="shared" si="46"/>
        <v>0</v>
      </c>
      <c r="BQ67" s="22">
        <f t="shared" si="47"/>
        <v>0</v>
      </c>
      <c r="BR67" s="22">
        <f t="shared" si="47"/>
        <v>0</v>
      </c>
      <c r="BS67" s="22">
        <f t="shared" si="47"/>
        <v>0</v>
      </c>
      <c r="BT67" s="67">
        <f t="shared" si="7"/>
        <v>0</v>
      </c>
      <c r="BU67" s="22">
        <f t="shared" si="48"/>
        <v>0</v>
      </c>
      <c r="BV67" s="56"/>
      <c r="BW67" s="56"/>
      <c r="BX67" s="56"/>
      <c r="BY67" s="56"/>
      <c r="BZ67" s="56"/>
      <c r="CA67" s="56"/>
      <c r="CB67" s="56"/>
      <c r="CC67" s="56"/>
      <c r="CD67" s="56"/>
      <c r="CE67" s="56"/>
      <c r="CF67" s="56"/>
      <c r="CG67" s="56"/>
      <c r="CH67" s="56"/>
      <c r="CI67" s="56"/>
      <c r="CJ67" s="56"/>
      <c r="CK67" s="56"/>
      <c r="CL67" s="56"/>
      <c r="CM67" s="56"/>
      <c r="CN67" s="56"/>
      <c r="CO67" s="56"/>
      <c r="CP67" s="67">
        <f t="shared" si="49"/>
        <v>1</v>
      </c>
      <c r="CQ67" s="22">
        <f t="shared" si="50"/>
        <v>5000000</v>
      </c>
      <c r="CR67" s="22">
        <f t="shared" si="54"/>
        <v>0</v>
      </c>
      <c r="CS67" s="22">
        <f t="shared" si="51"/>
        <v>5000000</v>
      </c>
      <c r="CT67" s="22">
        <f t="shared" si="51"/>
        <v>0</v>
      </c>
      <c r="CU67" s="22">
        <f t="shared" si="51"/>
        <v>0</v>
      </c>
      <c r="CV67" s="22">
        <f t="shared" si="51"/>
        <v>0</v>
      </c>
      <c r="CW67" s="22">
        <f t="shared" si="51"/>
        <v>0</v>
      </c>
      <c r="CX67" s="22">
        <f t="shared" si="51"/>
        <v>0</v>
      </c>
      <c r="CY67" s="22">
        <f t="shared" si="51"/>
        <v>0</v>
      </c>
      <c r="CZ67" s="22">
        <f t="shared" si="51"/>
        <v>0</v>
      </c>
      <c r="DA67" s="22">
        <f t="shared" si="51"/>
        <v>0</v>
      </c>
      <c r="DB67" s="22">
        <f t="shared" si="51"/>
        <v>0</v>
      </c>
      <c r="DC67" s="22">
        <f t="shared" si="51"/>
        <v>0</v>
      </c>
      <c r="DD67" s="22">
        <f t="shared" si="51"/>
        <v>0</v>
      </c>
      <c r="DE67" s="22">
        <f t="shared" si="51"/>
        <v>0</v>
      </c>
      <c r="DF67" s="22">
        <f t="shared" si="51"/>
        <v>0</v>
      </c>
      <c r="DG67" s="22">
        <f t="shared" si="51"/>
        <v>0</v>
      </c>
      <c r="DH67" s="22">
        <f t="shared" si="51"/>
        <v>0</v>
      </c>
      <c r="DI67" s="22">
        <f t="shared" si="52"/>
        <v>0</v>
      </c>
      <c r="DJ67" s="22">
        <f t="shared" si="52"/>
        <v>0</v>
      </c>
      <c r="DK67" s="22">
        <f t="shared" si="52"/>
        <v>0</v>
      </c>
      <c r="DM67" s="26">
        <f t="shared" si="25"/>
        <v>5000000</v>
      </c>
    </row>
    <row r="68" spans="1:118" s="68" customFormat="1" ht="51.75" customHeight="1" x14ac:dyDescent="0.25">
      <c r="A68" s="194"/>
      <c r="B68" s="174"/>
      <c r="C68" s="66" t="s">
        <v>220</v>
      </c>
      <c r="D68" s="19" t="s">
        <v>221</v>
      </c>
      <c r="E68" s="28">
        <v>520</v>
      </c>
      <c r="F68" s="65" t="s">
        <v>101</v>
      </c>
      <c r="G68" s="22">
        <f t="shared" si="44"/>
        <v>5000000</v>
      </c>
      <c r="H68" s="25"/>
      <c r="I68" s="22">
        <v>5000000</v>
      </c>
      <c r="J68" s="25"/>
      <c r="K68" s="47"/>
      <c r="L68" s="69"/>
      <c r="M68" s="25"/>
      <c r="N68" s="25"/>
      <c r="O68" s="25"/>
      <c r="P68" s="25"/>
      <c r="Q68" s="25"/>
      <c r="R68" s="25"/>
      <c r="S68" s="25"/>
      <c r="T68" s="45"/>
      <c r="U68" s="56"/>
      <c r="V68" s="56"/>
      <c r="W68" s="56"/>
      <c r="X68" s="56"/>
      <c r="Y68" s="56"/>
      <c r="Z68" s="56"/>
      <c r="AA68" s="56"/>
      <c r="AB68" s="67">
        <f t="shared" ref="AB68:AB105" si="56">+AC68/G68</f>
        <v>0</v>
      </c>
      <c r="AC68" s="22">
        <f t="shared" si="55"/>
        <v>0</v>
      </c>
      <c r="AD68" s="56"/>
      <c r="AE68" s="56"/>
      <c r="AF68" s="56"/>
      <c r="AG68" s="56"/>
      <c r="AH68" s="56"/>
      <c r="AI68" s="56"/>
      <c r="AJ68" s="56"/>
      <c r="AK68" s="56"/>
      <c r="AL68" s="56"/>
      <c r="AM68" s="56"/>
      <c r="AN68" s="56"/>
      <c r="AO68" s="56"/>
      <c r="AP68" s="56"/>
      <c r="AQ68" s="56"/>
      <c r="AR68" s="56"/>
      <c r="AS68" s="56"/>
      <c r="AT68" s="56"/>
      <c r="AU68" s="56"/>
      <c r="AV68" s="56"/>
      <c r="AW68" s="56"/>
      <c r="AX68" s="67">
        <f t="shared" ref="AX68:AX105" si="57">1-AB68</f>
        <v>1</v>
      </c>
      <c r="AY68" s="22">
        <f t="shared" si="45"/>
        <v>5000000</v>
      </c>
      <c r="AZ68" s="22">
        <f t="shared" si="53"/>
        <v>0</v>
      </c>
      <c r="BA68" s="22">
        <f t="shared" si="46"/>
        <v>5000000</v>
      </c>
      <c r="BB68" s="22">
        <f t="shared" si="46"/>
        <v>0</v>
      </c>
      <c r="BC68" s="22">
        <f t="shared" si="46"/>
        <v>0</v>
      </c>
      <c r="BD68" s="22">
        <f t="shared" si="46"/>
        <v>0</v>
      </c>
      <c r="BE68" s="22">
        <f t="shared" si="46"/>
        <v>0</v>
      </c>
      <c r="BF68" s="22">
        <f t="shared" si="46"/>
        <v>0</v>
      </c>
      <c r="BG68" s="22">
        <f t="shared" si="46"/>
        <v>0</v>
      </c>
      <c r="BH68" s="22">
        <f t="shared" si="46"/>
        <v>0</v>
      </c>
      <c r="BI68" s="22">
        <f t="shared" si="46"/>
        <v>0</v>
      </c>
      <c r="BJ68" s="22">
        <f t="shared" si="46"/>
        <v>0</v>
      </c>
      <c r="BK68" s="22">
        <f t="shared" si="46"/>
        <v>0</v>
      </c>
      <c r="BL68" s="22">
        <f t="shared" si="46"/>
        <v>0</v>
      </c>
      <c r="BM68" s="22">
        <f t="shared" si="46"/>
        <v>0</v>
      </c>
      <c r="BN68" s="22">
        <f t="shared" si="46"/>
        <v>0</v>
      </c>
      <c r="BO68" s="22">
        <f t="shared" si="46"/>
        <v>0</v>
      </c>
      <c r="BP68" s="22">
        <f t="shared" ref="BP68:BP72" si="58">X68-AT68</f>
        <v>0</v>
      </c>
      <c r="BQ68" s="22">
        <f t="shared" si="47"/>
        <v>0</v>
      </c>
      <c r="BR68" s="22">
        <f t="shared" si="47"/>
        <v>0</v>
      </c>
      <c r="BS68" s="22">
        <f t="shared" si="47"/>
        <v>0</v>
      </c>
      <c r="BT68" s="67">
        <f t="shared" ref="BT68:BT105" si="59">+BU68/G68</f>
        <v>0</v>
      </c>
      <c r="BU68" s="22">
        <f t="shared" si="48"/>
        <v>0</v>
      </c>
      <c r="BV68" s="56"/>
      <c r="BW68" s="56"/>
      <c r="BX68" s="56"/>
      <c r="BY68" s="56"/>
      <c r="BZ68" s="56"/>
      <c r="CA68" s="56"/>
      <c r="CB68" s="56"/>
      <c r="CC68" s="56"/>
      <c r="CD68" s="56"/>
      <c r="CE68" s="56"/>
      <c r="CF68" s="56"/>
      <c r="CG68" s="56"/>
      <c r="CH68" s="56"/>
      <c r="CI68" s="56"/>
      <c r="CJ68" s="56"/>
      <c r="CK68" s="56"/>
      <c r="CL68" s="56"/>
      <c r="CM68" s="56"/>
      <c r="CN68" s="56"/>
      <c r="CO68" s="56"/>
      <c r="CP68" s="67">
        <f t="shared" si="49"/>
        <v>1</v>
      </c>
      <c r="CQ68" s="22">
        <f t="shared" si="50"/>
        <v>5000000</v>
      </c>
      <c r="CR68" s="22">
        <f t="shared" si="54"/>
        <v>0</v>
      </c>
      <c r="CS68" s="22">
        <f t="shared" si="51"/>
        <v>5000000</v>
      </c>
      <c r="CT68" s="22">
        <f t="shared" si="51"/>
        <v>0</v>
      </c>
      <c r="CU68" s="22">
        <f t="shared" si="51"/>
        <v>0</v>
      </c>
      <c r="CV68" s="22">
        <f t="shared" si="51"/>
        <v>0</v>
      </c>
      <c r="CW68" s="22">
        <f t="shared" si="51"/>
        <v>0</v>
      </c>
      <c r="CX68" s="22">
        <f t="shared" si="51"/>
        <v>0</v>
      </c>
      <c r="CY68" s="22">
        <f t="shared" si="51"/>
        <v>0</v>
      </c>
      <c r="CZ68" s="22">
        <f t="shared" si="51"/>
        <v>0</v>
      </c>
      <c r="DA68" s="22">
        <f t="shared" si="51"/>
        <v>0</v>
      </c>
      <c r="DB68" s="22">
        <f t="shared" si="51"/>
        <v>0</v>
      </c>
      <c r="DC68" s="22">
        <f t="shared" si="51"/>
        <v>0</v>
      </c>
      <c r="DD68" s="22">
        <f t="shared" si="51"/>
        <v>0</v>
      </c>
      <c r="DE68" s="22">
        <f t="shared" si="51"/>
        <v>0</v>
      </c>
      <c r="DF68" s="22">
        <f t="shared" si="51"/>
        <v>0</v>
      </c>
      <c r="DG68" s="22">
        <f t="shared" si="51"/>
        <v>0</v>
      </c>
      <c r="DH68" s="22">
        <f t="shared" ref="DH68:DH72" si="60">X68-CL68</f>
        <v>0</v>
      </c>
      <c r="DI68" s="22">
        <f t="shared" si="52"/>
        <v>0</v>
      </c>
      <c r="DJ68" s="22">
        <f t="shared" si="52"/>
        <v>0</v>
      </c>
      <c r="DK68" s="22">
        <f t="shared" si="52"/>
        <v>0</v>
      </c>
      <c r="DM68" s="26">
        <f t="shared" si="25"/>
        <v>5000000</v>
      </c>
    </row>
    <row r="69" spans="1:118" ht="33" customHeight="1" x14ac:dyDescent="0.25">
      <c r="A69" s="194"/>
      <c r="B69" s="172" t="s">
        <v>222</v>
      </c>
      <c r="C69" s="30" t="s">
        <v>223</v>
      </c>
      <c r="D69" s="19" t="s">
        <v>224</v>
      </c>
      <c r="E69" s="20">
        <v>520</v>
      </c>
      <c r="F69" s="65" t="s">
        <v>101</v>
      </c>
      <c r="G69" s="22">
        <f t="shared" si="44"/>
        <v>6000000</v>
      </c>
      <c r="H69" s="31"/>
      <c r="I69" s="22">
        <v>6000000</v>
      </c>
      <c r="J69" s="22"/>
      <c r="K69" s="45"/>
      <c r="L69" s="69"/>
      <c r="M69" s="31"/>
      <c r="N69" s="31"/>
      <c r="O69" s="31"/>
      <c r="P69" s="31"/>
      <c r="Q69" s="31"/>
      <c r="R69" s="25"/>
      <c r="S69" s="31"/>
      <c r="T69" s="45"/>
      <c r="U69" s="22"/>
      <c r="V69" s="22"/>
      <c r="W69" s="22"/>
      <c r="X69" s="22"/>
      <c r="Y69" s="22"/>
      <c r="Z69" s="22"/>
      <c r="AA69" s="22"/>
      <c r="AB69" s="23">
        <f t="shared" si="56"/>
        <v>0</v>
      </c>
      <c r="AC69" s="22">
        <f t="shared" si="55"/>
        <v>0</v>
      </c>
      <c r="AD69" s="22"/>
      <c r="AE69" s="22"/>
      <c r="AF69" s="22"/>
      <c r="AG69" s="22"/>
      <c r="AH69" s="22"/>
      <c r="AI69" s="22"/>
      <c r="AJ69" s="22"/>
      <c r="AK69" s="22"/>
      <c r="AL69" s="22"/>
      <c r="AM69" s="22"/>
      <c r="AN69" s="22"/>
      <c r="AO69" s="22"/>
      <c r="AP69" s="22"/>
      <c r="AQ69" s="22"/>
      <c r="AR69" s="22"/>
      <c r="AS69" s="22"/>
      <c r="AT69" s="22"/>
      <c r="AU69" s="22"/>
      <c r="AV69" s="22"/>
      <c r="AW69" s="22"/>
      <c r="AX69" s="23">
        <f t="shared" si="57"/>
        <v>1</v>
      </c>
      <c r="AY69" s="22">
        <f t="shared" si="45"/>
        <v>6000000</v>
      </c>
      <c r="AZ69" s="22">
        <f t="shared" si="53"/>
        <v>0</v>
      </c>
      <c r="BA69" s="22">
        <f t="shared" si="53"/>
        <v>6000000</v>
      </c>
      <c r="BB69" s="22">
        <f t="shared" si="53"/>
        <v>0</v>
      </c>
      <c r="BC69" s="22">
        <f t="shared" si="53"/>
        <v>0</v>
      </c>
      <c r="BD69" s="22">
        <f t="shared" si="53"/>
        <v>0</v>
      </c>
      <c r="BE69" s="22">
        <f t="shared" si="53"/>
        <v>0</v>
      </c>
      <c r="BF69" s="22">
        <f t="shared" si="53"/>
        <v>0</v>
      </c>
      <c r="BG69" s="22">
        <f t="shared" si="53"/>
        <v>0</v>
      </c>
      <c r="BH69" s="22">
        <f t="shared" si="53"/>
        <v>0</v>
      </c>
      <c r="BI69" s="22">
        <f t="shared" si="53"/>
        <v>0</v>
      </c>
      <c r="BJ69" s="22">
        <f t="shared" si="53"/>
        <v>0</v>
      </c>
      <c r="BK69" s="22">
        <f t="shared" si="53"/>
        <v>0</v>
      </c>
      <c r="BL69" s="22">
        <f t="shared" si="53"/>
        <v>0</v>
      </c>
      <c r="BM69" s="22">
        <f t="shared" si="53"/>
        <v>0</v>
      </c>
      <c r="BN69" s="22">
        <f t="shared" si="53"/>
        <v>0</v>
      </c>
      <c r="BO69" s="22">
        <f t="shared" si="53"/>
        <v>0</v>
      </c>
      <c r="BP69" s="22">
        <f t="shared" si="58"/>
        <v>0</v>
      </c>
      <c r="BQ69" s="22">
        <f t="shared" si="47"/>
        <v>0</v>
      </c>
      <c r="BR69" s="22">
        <f t="shared" si="47"/>
        <v>0</v>
      </c>
      <c r="BS69" s="22">
        <f t="shared" si="47"/>
        <v>0</v>
      </c>
      <c r="BT69" s="23">
        <f t="shared" si="59"/>
        <v>0</v>
      </c>
      <c r="BU69" s="22">
        <f t="shared" si="48"/>
        <v>0</v>
      </c>
      <c r="BV69" s="22"/>
      <c r="BW69" s="22"/>
      <c r="BX69" s="22"/>
      <c r="BY69" s="22"/>
      <c r="BZ69" s="22"/>
      <c r="CA69" s="22"/>
      <c r="CB69" s="22"/>
      <c r="CC69" s="22"/>
      <c r="CD69" s="22"/>
      <c r="CE69" s="22"/>
      <c r="CF69" s="22"/>
      <c r="CG69" s="22"/>
      <c r="CH69" s="22"/>
      <c r="CI69" s="22"/>
      <c r="CJ69" s="22"/>
      <c r="CK69" s="22"/>
      <c r="CL69" s="22"/>
      <c r="CM69" s="22"/>
      <c r="CN69" s="22"/>
      <c r="CO69" s="22"/>
      <c r="CP69" s="67">
        <f t="shared" si="49"/>
        <v>1</v>
      </c>
      <c r="CQ69" s="22">
        <f t="shared" si="50"/>
        <v>6000000</v>
      </c>
      <c r="CR69" s="22">
        <f t="shared" si="54"/>
        <v>0</v>
      </c>
      <c r="CS69" s="22">
        <f t="shared" si="54"/>
        <v>6000000</v>
      </c>
      <c r="CT69" s="22">
        <f t="shared" si="54"/>
        <v>0</v>
      </c>
      <c r="CU69" s="22">
        <f t="shared" si="54"/>
        <v>0</v>
      </c>
      <c r="CV69" s="22">
        <f t="shared" si="54"/>
        <v>0</v>
      </c>
      <c r="CW69" s="22">
        <f t="shared" si="54"/>
        <v>0</v>
      </c>
      <c r="CX69" s="22">
        <f t="shared" si="54"/>
        <v>0</v>
      </c>
      <c r="CY69" s="22">
        <f t="shared" si="54"/>
        <v>0</v>
      </c>
      <c r="CZ69" s="22">
        <f t="shared" si="54"/>
        <v>0</v>
      </c>
      <c r="DA69" s="22">
        <f t="shared" si="54"/>
        <v>0</v>
      </c>
      <c r="DB69" s="22">
        <f t="shared" si="54"/>
        <v>0</v>
      </c>
      <c r="DC69" s="22">
        <f t="shared" si="54"/>
        <v>0</v>
      </c>
      <c r="DD69" s="22">
        <f t="shared" si="54"/>
        <v>0</v>
      </c>
      <c r="DE69" s="22">
        <f t="shared" si="54"/>
        <v>0</v>
      </c>
      <c r="DF69" s="22">
        <f t="shared" si="54"/>
        <v>0</v>
      </c>
      <c r="DG69" s="22">
        <f t="shared" si="54"/>
        <v>0</v>
      </c>
      <c r="DH69" s="22">
        <f t="shared" si="60"/>
        <v>0</v>
      </c>
      <c r="DI69" s="22">
        <f t="shared" si="52"/>
        <v>0</v>
      </c>
      <c r="DJ69" s="22">
        <f t="shared" si="52"/>
        <v>0</v>
      </c>
      <c r="DK69" s="22">
        <f t="shared" si="52"/>
        <v>0</v>
      </c>
      <c r="DM69" s="26">
        <f t="shared" si="25"/>
        <v>6000000</v>
      </c>
      <c r="DN69" s="55"/>
    </row>
    <row r="70" spans="1:118" ht="38.25" customHeight="1" x14ac:dyDescent="0.25">
      <c r="A70" s="194"/>
      <c r="B70" s="173"/>
      <c r="C70" s="30" t="s">
        <v>225</v>
      </c>
      <c r="D70" s="19" t="s">
        <v>226</v>
      </c>
      <c r="E70" s="20">
        <v>520</v>
      </c>
      <c r="F70" s="65" t="s">
        <v>101</v>
      </c>
      <c r="G70" s="22">
        <f t="shared" si="44"/>
        <v>6000000</v>
      </c>
      <c r="H70" s="31"/>
      <c r="I70" s="22">
        <v>6000000</v>
      </c>
      <c r="J70" s="22"/>
      <c r="K70" s="45"/>
      <c r="L70" s="69"/>
      <c r="M70" s="31"/>
      <c r="N70" s="31"/>
      <c r="O70" s="31"/>
      <c r="P70" s="31"/>
      <c r="Q70" s="31"/>
      <c r="R70" s="25"/>
      <c r="S70" s="31"/>
      <c r="T70" s="45"/>
      <c r="U70" s="22"/>
      <c r="V70" s="22"/>
      <c r="W70" s="22"/>
      <c r="X70" s="22"/>
      <c r="Y70" s="22"/>
      <c r="Z70" s="22"/>
      <c r="AA70" s="22"/>
      <c r="AB70" s="23">
        <f t="shared" si="56"/>
        <v>0</v>
      </c>
      <c r="AC70" s="22">
        <f t="shared" si="55"/>
        <v>0</v>
      </c>
      <c r="AD70" s="22"/>
      <c r="AE70" s="22"/>
      <c r="AF70" s="22"/>
      <c r="AG70" s="22"/>
      <c r="AH70" s="22"/>
      <c r="AI70" s="22"/>
      <c r="AJ70" s="22"/>
      <c r="AK70" s="22"/>
      <c r="AL70" s="22"/>
      <c r="AM70" s="22"/>
      <c r="AN70" s="22"/>
      <c r="AO70" s="22"/>
      <c r="AP70" s="22"/>
      <c r="AQ70" s="22"/>
      <c r="AR70" s="22"/>
      <c r="AS70" s="22"/>
      <c r="AT70" s="22"/>
      <c r="AU70" s="22"/>
      <c r="AV70" s="22"/>
      <c r="AW70" s="22"/>
      <c r="AX70" s="23">
        <f t="shared" si="57"/>
        <v>1</v>
      </c>
      <c r="AY70" s="22">
        <f t="shared" si="45"/>
        <v>6000000</v>
      </c>
      <c r="AZ70" s="22">
        <f t="shared" si="53"/>
        <v>0</v>
      </c>
      <c r="BA70" s="22">
        <f t="shared" si="53"/>
        <v>6000000</v>
      </c>
      <c r="BB70" s="22">
        <f t="shared" si="53"/>
        <v>0</v>
      </c>
      <c r="BC70" s="22">
        <f t="shared" si="53"/>
        <v>0</v>
      </c>
      <c r="BD70" s="22">
        <f t="shared" si="53"/>
        <v>0</v>
      </c>
      <c r="BE70" s="22">
        <f t="shared" si="53"/>
        <v>0</v>
      </c>
      <c r="BF70" s="22">
        <f t="shared" si="53"/>
        <v>0</v>
      </c>
      <c r="BG70" s="22">
        <f t="shared" si="53"/>
        <v>0</v>
      </c>
      <c r="BH70" s="22">
        <f t="shared" si="53"/>
        <v>0</v>
      </c>
      <c r="BI70" s="22">
        <f t="shared" si="53"/>
        <v>0</v>
      </c>
      <c r="BJ70" s="22">
        <f t="shared" si="53"/>
        <v>0</v>
      </c>
      <c r="BK70" s="22">
        <f t="shared" si="53"/>
        <v>0</v>
      </c>
      <c r="BL70" s="22">
        <f t="shared" si="53"/>
        <v>0</v>
      </c>
      <c r="BM70" s="22">
        <f t="shared" si="53"/>
        <v>0</v>
      </c>
      <c r="BN70" s="22">
        <f t="shared" si="53"/>
        <v>0</v>
      </c>
      <c r="BO70" s="22">
        <f t="shared" si="53"/>
        <v>0</v>
      </c>
      <c r="BP70" s="22">
        <f t="shared" si="58"/>
        <v>0</v>
      </c>
      <c r="BQ70" s="22">
        <f t="shared" si="47"/>
        <v>0</v>
      </c>
      <c r="BR70" s="22">
        <f t="shared" si="47"/>
        <v>0</v>
      </c>
      <c r="BS70" s="22">
        <f t="shared" si="47"/>
        <v>0</v>
      </c>
      <c r="BT70" s="23">
        <f t="shared" si="59"/>
        <v>0</v>
      </c>
      <c r="BU70" s="22">
        <f t="shared" si="48"/>
        <v>0</v>
      </c>
      <c r="BV70" s="22"/>
      <c r="BW70" s="22"/>
      <c r="BX70" s="22"/>
      <c r="BY70" s="22"/>
      <c r="BZ70" s="22"/>
      <c r="CA70" s="22"/>
      <c r="CB70" s="22"/>
      <c r="CC70" s="22"/>
      <c r="CD70" s="22"/>
      <c r="CE70" s="22"/>
      <c r="CF70" s="22"/>
      <c r="CG70" s="22"/>
      <c r="CH70" s="22"/>
      <c r="CI70" s="22"/>
      <c r="CJ70" s="22"/>
      <c r="CK70" s="22"/>
      <c r="CL70" s="22"/>
      <c r="CM70" s="22"/>
      <c r="CN70" s="22"/>
      <c r="CO70" s="22"/>
      <c r="CP70" s="67">
        <f t="shared" si="49"/>
        <v>1</v>
      </c>
      <c r="CQ70" s="22">
        <f t="shared" si="50"/>
        <v>6000000</v>
      </c>
      <c r="CR70" s="22">
        <f t="shared" si="54"/>
        <v>0</v>
      </c>
      <c r="CS70" s="22">
        <f t="shared" si="54"/>
        <v>6000000</v>
      </c>
      <c r="CT70" s="22">
        <f t="shared" si="54"/>
        <v>0</v>
      </c>
      <c r="CU70" s="22">
        <f t="shared" si="54"/>
        <v>0</v>
      </c>
      <c r="CV70" s="22">
        <f t="shared" si="54"/>
        <v>0</v>
      </c>
      <c r="CW70" s="22">
        <f t="shared" si="54"/>
        <v>0</v>
      </c>
      <c r="CX70" s="22">
        <f t="shared" si="54"/>
        <v>0</v>
      </c>
      <c r="CY70" s="22">
        <f t="shared" si="54"/>
        <v>0</v>
      </c>
      <c r="CZ70" s="22">
        <f t="shared" si="54"/>
        <v>0</v>
      </c>
      <c r="DA70" s="22">
        <f t="shared" si="54"/>
        <v>0</v>
      </c>
      <c r="DB70" s="22">
        <f t="shared" si="54"/>
        <v>0</v>
      </c>
      <c r="DC70" s="22">
        <f t="shared" si="54"/>
        <v>0</v>
      </c>
      <c r="DD70" s="22">
        <f t="shared" si="54"/>
        <v>0</v>
      </c>
      <c r="DE70" s="22">
        <f t="shared" si="54"/>
        <v>0</v>
      </c>
      <c r="DF70" s="22">
        <f t="shared" si="54"/>
        <v>0</v>
      </c>
      <c r="DG70" s="22">
        <f t="shared" si="54"/>
        <v>0</v>
      </c>
      <c r="DH70" s="22">
        <f t="shared" si="60"/>
        <v>0</v>
      </c>
      <c r="DI70" s="22">
        <f t="shared" si="52"/>
        <v>0</v>
      </c>
      <c r="DJ70" s="22">
        <f t="shared" si="52"/>
        <v>0</v>
      </c>
      <c r="DK70" s="22">
        <f t="shared" si="52"/>
        <v>0</v>
      </c>
      <c r="DM70" s="26">
        <f t="shared" si="25"/>
        <v>6000000</v>
      </c>
    </row>
    <row r="71" spans="1:118" ht="28.5" customHeight="1" x14ac:dyDescent="0.25">
      <c r="A71" s="194"/>
      <c r="B71" s="173"/>
      <c r="C71" s="30" t="s">
        <v>227</v>
      </c>
      <c r="D71" s="19" t="s">
        <v>228</v>
      </c>
      <c r="E71" s="20">
        <v>520</v>
      </c>
      <c r="F71" s="65" t="s">
        <v>101</v>
      </c>
      <c r="G71" s="22">
        <f t="shared" si="44"/>
        <v>200000000</v>
      </c>
      <c r="H71" s="31"/>
      <c r="I71" s="22">
        <v>200000000</v>
      </c>
      <c r="J71" s="31"/>
      <c r="K71" s="46"/>
      <c r="L71" s="69"/>
      <c r="M71" s="31"/>
      <c r="N71" s="31"/>
      <c r="O71" s="31"/>
      <c r="P71" s="31"/>
      <c r="Q71" s="31"/>
      <c r="R71" s="25"/>
      <c r="S71" s="31"/>
      <c r="T71" s="69"/>
      <c r="U71" s="22"/>
      <c r="V71" s="22"/>
      <c r="W71" s="22"/>
      <c r="X71" s="22"/>
      <c r="Y71" s="22"/>
      <c r="Z71" s="22"/>
      <c r="AA71" s="22"/>
      <c r="AB71" s="23">
        <f t="shared" si="56"/>
        <v>0.63427317000000005</v>
      </c>
      <c r="AC71" s="22">
        <f t="shared" si="55"/>
        <v>126854634</v>
      </c>
      <c r="AD71" s="22"/>
      <c r="AE71" s="22">
        <f>+'[2]FEBRERO 2017'!$K$1068</f>
        <v>126854634</v>
      </c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3">
        <f t="shared" si="57"/>
        <v>0.36572682999999995</v>
      </c>
      <c r="AY71" s="22">
        <f t="shared" si="45"/>
        <v>73145366</v>
      </c>
      <c r="AZ71" s="22">
        <f t="shared" si="53"/>
        <v>0</v>
      </c>
      <c r="BA71" s="22">
        <f t="shared" si="53"/>
        <v>73145366</v>
      </c>
      <c r="BB71" s="22">
        <f t="shared" si="53"/>
        <v>0</v>
      </c>
      <c r="BC71" s="22">
        <f t="shared" si="53"/>
        <v>0</v>
      </c>
      <c r="BD71" s="22">
        <f t="shared" si="53"/>
        <v>0</v>
      </c>
      <c r="BE71" s="22">
        <f t="shared" si="53"/>
        <v>0</v>
      </c>
      <c r="BF71" s="22">
        <f t="shared" si="53"/>
        <v>0</v>
      </c>
      <c r="BG71" s="22">
        <f t="shared" si="53"/>
        <v>0</v>
      </c>
      <c r="BH71" s="22">
        <f t="shared" si="53"/>
        <v>0</v>
      </c>
      <c r="BI71" s="22">
        <f t="shared" si="53"/>
        <v>0</v>
      </c>
      <c r="BJ71" s="22">
        <f t="shared" si="53"/>
        <v>0</v>
      </c>
      <c r="BK71" s="22">
        <f t="shared" si="53"/>
        <v>0</v>
      </c>
      <c r="BL71" s="22">
        <f t="shared" si="53"/>
        <v>0</v>
      </c>
      <c r="BM71" s="22">
        <f t="shared" si="53"/>
        <v>0</v>
      </c>
      <c r="BN71" s="22">
        <f t="shared" si="53"/>
        <v>0</v>
      </c>
      <c r="BO71" s="22">
        <f t="shared" si="53"/>
        <v>0</v>
      </c>
      <c r="BP71" s="22">
        <f t="shared" si="58"/>
        <v>0</v>
      </c>
      <c r="BQ71" s="22">
        <f t="shared" si="47"/>
        <v>0</v>
      </c>
      <c r="BR71" s="22">
        <f t="shared" si="47"/>
        <v>0</v>
      </c>
      <c r="BS71" s="22">
        <f t="shared" si="47"/>
        <v>0</v>
      </c>
      <c r="BT71" s="23">
        <f t="shared" si="59"/>
        <v>0.63427317000000005</v>
      </c>
      <c r="BU71" s="22">
        <f t="shared" si="48"/>
        <v>126854634</v>
      </c>
      <c r="BV71" s="22"/>
      <c r="BW71" s="22">
        <f>+'[2]FEBRERO 2017'!$H$1066</f>
        <v>126854634</v>
      </c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67">
        <f t="shared" si="49"/>
        <v>0.36572682999999995</v>
      </c>
      <c r="CQ71" s="22">
        <f t="shared" si="50"/>
        <v>73145366</v>
      </c>
      <c r="CR71" s="22">
        <f t="shared" si="54"/>
        <v>0</v>
      </c>
      <c r="CS71" s="22">
        <f t="shared" si="54"/>
        <v>73145366</v>
      </c>
      <c r="CT71" s="22">
        <f t="shared" si="54"/>
        <v>0</v>
      </c>
      <c r="CU71" s="22">
        <f t="shared" si="54"/>
        <v>0</v>
      </c>
      <c r="CV71" s="22">
        <f t="shared" si="54"/>
        <v>0</v>
      </c>
      <c r="CW71" s="22">
        <f t="shared" si="54"/>
        <v>0</v>
      </c>
      <c r="CX71" s="22">
        <f t="shared" si="54"/>
        <v>0</v>
      </c>
      <c r="CY71" s="22">
        <f t="shared" si="54"/>
        <v>0</v>
      </c>
      <c r="CZ71" s="22">
        <f t="shared" si="54"/>
        <v>0</v>
      </c>
      <c r="DA71" s="22">
        <f t="shared" si="54"/>
        <v>0</v>
      </c>
      <c r="DB71" s="22">
        <f t="shared" si="54"/>
        <v>0</v>
      </c>
      <c r="DC71" s="22">
        <f t="shared" si="54"/>
        <v>0</v>
      </c>
      <c r="DD71" s="22">
        <f t="shared" si="54"/>
        <v>0</v>
      </c>
      <c r="DE71" s="22">
        <f t="shared" si="54"/>
        <v>0</v>
      </c>
      <c r="DF71" s="22">
        <f t="shared" si="54"/>
        <v>0</v>
      </c>
      <c r="DG71" s="22">
        <f t="shared" si="54"/>
        <v>0</v>
      </c>
      <c r="DH71" s="22">
        <f t="shared" si="60"/>
        <v>0</v>
      </c>
      <c r="DI71" s="22">
        <f t="shared" si="52"/>
        <v>0</v>
      </c>
      <c r="DJ71" s="22">
        <f t="shared" si="52"/>
        <v>0</v>
      </c>
      <c r="DK71" s="22">
        <f t="shared" si="52"/>
        <v>0</v>
      </c>
      <c r="DM71" s="26">
        <f t="shared" si="25"/>
        <v>200000000</v>
      </c>
    </row>
    <row r="72" spans="1:118" ht="59.25" customHeight="1" x14ac:dyDescent="0.25">
      <c r="A72" s="194"/>
      <c r="B72" s="173"/>
      <c r="C72" s="70" t="s">
        <v>229</v>
      </c>
      <c r="D72" s="19" t="s">
        <v>230</v>
      </c>
      <c r="E72" s="20">
        <v>520</v>
      </c>
      <c r="F72" s="65" t="s">
        <v>231</v>
      </c>
      <c r="G72" s="22">
        <f t="shared" si="44"/>
        <v>22029791</v>
      </c>
      <c r="H72" s="71"/>
      <c r="I72" s="22"/>
      <c r="J72" s="71"/>
      <c r="K72" s="72"/>
      <c r="L72" s="69"/>
      <c r="M72" s="71"/>
      <c r="N72" s="71"/>
      <c r="O72" s="71"/>
      <c r="P72" s="71"/>
      <c r="Q72" s="71"/>
      <c r="R72" s="73"/>
      <c r="S72" s="71"/>
      <c r="T72" s="69"/>
      <c r="U72" s="36"/>
      <c r="V72" s="36"/>
      <c r="W72" s="36"/>
      <c r="X72" s="36"/>
      <c r="Y72" s="36"/>
      <c r="Z72" s="36"/>
      <c r="AA72" s="36">
        <v>22029791</v>
      </c>
      <c r="AB72" s="23">
        <f t="shared" si="56"/>
        <v>0</v>
      </c>
      <c r="AC72" s="22">
        <f t="shared" si="55"/>
        <v>0</v>
      </c>
      <c r="AD72" s="36"/>
      <c r="AE72" s="36"/>
      <c r="AF72" s="36"/>
      <c r="AG72" s="36"/>
      <c r="AH72" s="36"/>
      <c r="AI72" s="36"/>
      <c r="AJ72" s="36"/>
      <c r="AK72" s="36"/>
      <c r="AL72" s="36"/>
      <c r="AM72" s="36"/>
      <c r="AN72" s="36"/>
      <c r="AO72" s="36"/>
      <c r="AP72" s="36"/>
      <c r="AQ72" s="36"/>
      <c r="AR72" s="36"/>
      <c r="AS72" s="36"/>
      <c r="AT72" s="36"/>
      <c r="AU72" s="36"/>
      <c r="AV72" s="36"/>
      <c r="AW72" s="36"/>
      <c r="AX72" s="23">
        <f t="shared" si="57"/>
        <v>1</v>
      </c>
      <c r="AY72" s="22">
        <f t="shared" si="45"/>
        <v>22029791</v>
      </c>
      <c r="AZ72" s="22">
        <f t="shared" si="53"/>
        <v>0</v>
      </c>
      <c r="BA72" s="22">
        <f t="shared" si="53"/>
        <v>0</v>
      </c>
      <c r="BB72" s="22">
        <f t="shared" si="53"/>
        <v>0</v>
      </c>
      <c r="BC72" s="22">
        <f t="shared" si="53"/>
        <v>0</v>
      </c>
      <c r="BD72" s="22">
        <f t="shared" si="53"/>
        <v>0</v>
      </c>
      <c r="BE72" s="22">
        <f t="shared" si="53"/>
        <v>0</v>
      </c>
      <c r="BF72" s="22">
        <f t="shared" si="53"/>
        <v>0</v>
      </c>
      <c r="BG72" s="22">
        <f t="shared" si="53"/>
        <v>0</v>
      </c>
      <c r="BH72" s="22">
        <f t="shared" si="53"/>
        <v>0</v>
      </c>
      <c r="BI72" s="22">
        <f t="shared" si="53"/>
        <v>0</v>
      </c>
      <c r="BJ72" s="22">
        <f t="shared" si="53"/>
        <v>0</v>
      </c>
      <c r="BK72" s="22">
        <f t="shared" si="53"/>
        <v>0</v>
      </c>
      <c r="BL72" s="22">
        <f t="shared" si="53"/>
        <v>0</v>
      </c>
      <c r="BM72" s="22">
        <f t="shared" si="53"/>
        <v>0</v>
      </c>
      <c r="BN72" s="22">
        <f t="shared" si="53"/>
        <v>0</v>
      </c>
      <c r="BO72" s="22">
        <f t="shared" si="53"/>
        <v>0</v>
      </c>
      <c r="BP72" s="22">
        <f t="shared" si="58"/>
        <v>0</v>
      </c>
      <c r="BQ72" s="22">
        <f t="shared" si="47"/>
        <v>0</v>
      </c>
      <c r="BR72" s="22">
        <f t="shared" si="47"/>
        <v>0</v>
      </c>
      <c r="BS72" s="22">
        <f t="shared" si="47"/>
        <v>22029791</v>
      </c>
      <c r="BT72" s="23">
        <f t="shared" si="59"/>
        <v>0</v>
      </c>
      <c r="BU72" s="22">
        <f t="shared" si="48"/>
        <v>0</v>
      </c>
      <c r="BV72" s="36"/>
      <c r="BW72" s="36"/>
      <c r="BX72" s="36"/>
      <c r="BY72" s="36"/>
      <c r="BZ72" s="36"/>
      <c r="CA72" s="36"/>
      <c r="CB72" s="36"/>
      <c r="CC72" s="36"/>
      <c r="CD72" s="36"/>
      <c r="CE72" s="36"/>
      <c r="CF72" s="36"/>
      <c r="CG72" s="36"/>
      <c r="CH72" s="36"/>
      <c r="CI72" s="36"/>
      <c r="CJ72" s="36"/>
      <c r="CK72" s="36"/>
      <c r="CL72" s="36"/>
      <c r="CM72" s="36"/>
      <c r="CN72" s="36"/>
      <c r="CO72" s="36"/>
      <c r="CP72" s="67">
        <f t="shared" si="49"/>
        <v>1</v>
      </c>
      <c r="CQ72" s="22">
        <f t="shared" si="50"/>
        <v>22029791</v>
      </c>
      <c r="CR72" s="22">
        <f t="shared" si="54"/>
        <v>0</v>
      </c>
      <c r="CS72" s="22">
        <f t="shared" si="54"/>
        <v>0</v>
      </c>
      <c r="CT72" s="22">
        <f t="shared" si="54"/>
        <v>0</v>
      </c>
      <c r="CU72" s="22">
        <f t="shared" si="54"/>
        <v>0</v>
      </c>
      <c r="CV72" s="22">
        <f t="shared" si="54"/>
        <v>0</v>
      </c>
      <c r="CW72" s="22">
        <f t="shared" si="54"/>
        <v>0</v>
      </c>
      <c r="CX72" s="22">
        <f t="shared" si="54"/>
        <v>0</v>
      </c>
      <c r="CY72" s="22">
        <f t="shared" si="54"/>
        <v>0</v>
      </c>
      <c r="CZ72" s="22">
        <f t="shared" si="54"/>
        <v>0</v>
      </c>
      <c r="DA72" s="22">
        <f t="shared" si="54"/>
        <v>0</v>
      </c>
      <c r="DB72" s="22">
        <f t="shared" si="54"/>
        <v>0</v>
      </c>
      <c r="DC72" s="22">
        <f t="shared" si="54"/>
        <v>0</v>
      </c>
      <c r="DD72" s="22">
        <f t="shared" si="54"/>
        <v>0</v>
      </c>
      <c r="DE72" s="22">
        <f t="shared" si="54"/>
        <v>0</v>
      </c>
      <c r="DF72" s="22">
        <f t="shared" si="54"/>
        <v>0</v>
      </c>
      <c r="DG72" s="22">
        <f t="shared" si="54"/>
        <v>0</v>
      </c>
      <c r="DH72" s="22">
        <f t="shared" si="60"/>
        <v>0</v>
      </c>
      <c r="DI72" s="22">
        <f t="shared" si="52"/>
        <v>0</v>
      </c>
      <c r="DJ72" s="22">
        <f t="shared" si="52"/>
        <v>0</v>
      </c>
      <c r="DK72" s="22">
        <f t="shared" si="52"/>
        <v>22029791</v>
      </c>
      <c r="DM72" s="26">
        <f t="shared" si="25"/>
        <v>22029791</v>
      </c>
    </row>
    <row r="73" spans="1:118" s="43" customFormat="1" ht="20.25" customHeight="1" thickBot="1" x14ac:dyDescent="0.3">
      <c r="A73" s="74"/>
      <c r="B73" s="189" t="s">
        <v>232</v>
      </c>
      <c r="C73" s="190"/>
      <c r="D73" s="190"/>
      <c r="E73" s="190"/>
      <c r="F73" s="191"/>
      <c r="G73" s="59">
        <f>SUM(G53:G72)</f>
        <v>2077873680</v>
      </c>
      <c r="H73" s="59">
        <f>SUM(H53:H72)</f>
        <v>0</v>
      </c>
      <c r="I73" s="59">
        <f>SUM(I53:I72)</f>
        <v>422000000</v>
      </c>
      <c r="J73" s="59">
        <f>SUM(J53:J71)</f>
        <v>0</v>
      </c>
      <c r="K73" s="59">
        <f>SUM(K53:K71)</f>
        <v>0</v>
      </c>
      <c r="L73" s="59">
        <f>SUM(L53:L72)</f>
        <v>0</v>
      </c>
      <c r="M73" s="59">
        <f>SUM(M53:M72)</f>
        <v>0</v>
      </c>
      <c r="N73" s="59"/>
      <c r="O73" s="59">
        <f t="shared" ref="O73:AA73" si="61">SUM(O53:O72)</f>
        <v>0</v>
      </c>
      <c r="P73" s="59">
        <f t="shared" si="61"/>
        <v>0</v>
      </c>
      <c r="Q73" s="59">
        <f t="shared" si="61"/>
        <v>0</v>
      </c>
      <c r="R73" s="59">
        <f t="shared" si="61"/>
        <v>0</v>
      </c>
      <c r="S73" s="59">
        <f t="shared" si="61"/>
        <v>1018432040</v>
      </c>
      <c r="T73" s="59">
        <f t="shared" si="61"/>
        <v>0</v>
      </c>
      <c r="U73" s="59">
        <f t="shared" si="61"/>
        <v>0</v>
      </c>
      <c r="V73" s="59">
        <f t="shared" si="61"/>
        <v>220084973</v>
      </c>
      <c r="W73" s="59">
        <f t="shared" si="61"/>
        <v>0</v>
      </c>
      <c r="X73" s="59">
        <f t="shared" si="61"/>
        <v>0</v>
      </c>
      <c r="Y73" s="59">
        <f t="shared" si="61"/>
        <v>0</v>
      </c>
      <c r="Z73" s="59">
        <f t="shared" si="61"/>
        <v>0</v>
      </c>
      <c r="AA73" s="59">
        <f t="shared" si="61"/>
        <v>417356667</v>
      </c>
      <c r="AB73" s="40">
        <f t="shared" si="56"/>
        <v>0.26548500051263946</v>
      </c>
      <c r="AC73" s="59">
        <f>SUM(AC53:AC72)</f>
        <v>551644295</v>
      </c>
      <c r="AD73" s="59">
        <f t="shared" ref="AD73:AW73" si="62">SUM(AD53:AD72)</f>
        <v>0</v>
      </c>
      <c r="AE73" s="59">
        <f t="shared" si="62"/>
        <v>247783860</v>
      </c>
      <c r="AF73" s="59">
        <f t="shared" si="62"/>
        <v>0</v>
      </c>
      <c r="AG73" s="59">
        <f t="shared" si="62"/>
        <v>0</v>
      </c>
      <c r="AH73" s="59">
        <f t="shared" si="62"/>
        <v>0</v>
      </c>
      <c r="AI73" s="59">
        <f t="shared" si="62"/>
        <v>0</v>
      </c>
      <c r="AJ73" s="59">
        <f t="shared" si="62"/>
        <v>0</v>
      </c>
      <c r="AK73" s="59">
        <f t="shared" si="62"/>
        <v>0</v>
      </c>
      <c r="AL73" s="59">
        <f t="shared" si="62"/>
        <v>0</v>
      </c>
      <c r="AM73" s="59">
        <f t="shared" si="62"/>
        <v>0</v>
      </c>
      <c r="AN73" s="59">
        <f t="shared" si="62"/>
        <v>0</v>
      </c>
      <c r="AO73" s="59">
        <f t="shared" si="62"/>
        <v>0</v>
      </c>
      <c r="AP73" s="59">
        <f t="shared" si="62"/>
        <v>0</v>
      </c>
      <c r="AQ73" s="59">
        <f t="shared" si="62"/>
        <v>0</v>
      </c>
      <c r="AR73" s="59">
        <f t="shared" si="62"/>
        <v>65267762</v>
      </c>
      <c r="AS73" s="59">
        <f t="shared" si="62"/>
        <v>0</v>
      </c>
      <c r="AT73" s="59">
        <f t="shared" si="62"/>
        <v>0</v>
      </c>
      <c r="AU73" s="59">
        <f t="shared" si="62"/>
        <v>0</v>
      </c>
      <c r="AV73" s="59">
        <f t="shared" si="62"/>
        <v>0</v>
      </c>
      <c r="AW73" s="59">
        <f t="shared" si="62"/>
        <v>238592673</v>
      </c>
      <c r="AX73" s="40">
        <f t="shared" si="57"/>
        <v>0.73451499948736054</v>
      </c>
      <c r="AY73" s="59">
        <f t="shared" ref="AY73:BS73" si="63">SUM(AY53:AY72)</f>
        <v>1526229385</v>
      </c>
      <c r="AZ73" s="59">
        <f t="shared" si="63"/>
        <v>0</v>
      </c>
      <c r="BA73" s="59">
        <f t="shared" si="63"/>
        <v>174216140</v>
      </c>
      <c r="BB73" s="59">
        <f t="shared" si="63"/>
        <v>0</v>
      </c>
      <c r="BC73" s="59">
        <f t="shared" si="63"/>
        <v>0</v>
      </c>
      <c r="BD73" s="59">
        <f t="shared" si="63"/>
        <v>0</v>
      </c>
      <c r="BE73" s="59">
        <f t="shared" si="63"/>
        <v>0</v>
      </c>
      <c r="BF73" s="59">
        <f t="shared" si="63"/>
        <v>0</v>
      </c>
      <c r="BG73" s="59">
        <f t="shared" si="63"/>
        <v>0</v>
      </c>
      <c r="BH73" s="59">
        <f t="shared" si="63"/>
        <v>0</v>
      </c>
      <c r="BI73" s="59">
        <f t="shared" si="63"/>
        <v>0</v>
      </c>
      <c r="BJ73" s="59">
        <f t="shared" si="63"/>
        <v>0</v>
      </c>
      <c r="BK73" s="59">
        <f t="shared" si="63"/>
        <v>1018432040</v>
      </c>
      <c r="BL73" s="59">
        <f t="shared" si="63"/>
        <v>0</v>
      </c>
      <c r="BM73" s="59">
        <f t="shared" si="63"/>
        <v>0</v>
      </c>
      <c r="BN73" s="59">
        <f t="shared" si="63"/>
        <v>154817211</v>
      </c>
      <c r="BO73" s="59">
        <f t="shared" si="63"/>
        <v>0</v>
      </c>
      <c r="BP73" s="59">
        <f t="shared" si="63"/>
        <v>0</v>
      </c>
      <c r="BQ73" s="59">
        <f t="shared" si="63"/>
        <v>0</v>
      </c>
      <c r="BR73" s="59">
        <f t="shared" si="63"/>
        <v>0</v>
      </c>
      <c r="BS73" s="59">
        <f t="shared" si="63"/>
        <v>178763994</v>
      </c>
      <c r="BT73" s="40">
        <f t="shared" si="59"/>
        <v>0.21278687499424892</v>
      </c>
      <c r="BU73" s="59">
        <f t="shared" ref="BU73:CK73" si="64">SUM(BU53:BU72)</f>
        <v>442144247</v>
      </c>
      <c r="BV73" s="59">
        <f t="shared" si="64"/>
        <v>0</v>
      </c>
      <c r="BW73" s="59">
        <f t="shared" si="64"/>
        <v>194390526</v>
      </c>
      <c r="BX73" s="59">
        <f t="shared" si="64"/>
        <v>0</v>
      </c>
      <c r="BY73" s="59">
        <f t="shared" si="64"/>
        <v>0</v>
      </c>
      <c r="BZ73" s="59">
        <f t="shared" si="64"/>
        <v>0</v>
      </c>
      <c r="CA73" s="59">
        <f t="shared" si="64"/>
        <v>0</v>
      </c>
      <c r="CB73" s="59">
        <f t="shared" si="64"/>
        <v>0</v>
      </c>
      <c r="CC73" s="59">
        <f t="shared" si="64"/>
        <v>0</v>
      </c>
      <c r="CD73" s="59">
        <f t="shared" si="64"/>
        <v>0</v>
      </c>
      <c r="CE73" s="59">
        <f t="shared" si="64"/>
        <v>0</v>
      </c>
      <c r="CF73" s="59">
        <f t="shared" si="64"/>
        <v>0</v>
      </c>
      <c r="CG73" s="59">
        <f t="shared" si="64"/>
        <v>0</v>
      </c>
      <c r="CH73" s="59">
        <f t="shared" si="64"/>
        <v>0</v>
      </c>
      <c r="CI73" s="59">
        <f t="shared" si="64"/>
        <v>0</v>
      </c>
      <c r="CJ73" s="59">
        <f t="shared" si="64"/>
        <v>31583922</v>
      </c>
      <c r="CK73" s="59">
        <f t="shared" si="64"/>
        <v>0</v>
      </c>
      <c r="CL73" s="59"/>
      <c r="CM73" s="59">
        <f>SUM(CM53:CM72)</f>
        <v>0</v>
      </c>
      <c r="CN73" s="59">
        <f>SUM(CN53:CN72)</f>
        <v>0</v>
      </c>
      <c r="CO73" s="59">
        <f>SUM(CO53:CO72)</f>
        <v>216169799</v>
      </c>
      <c r="CP73" s="40">
        <f t="shared" si="49"/>
        <v>0.78721312500575102</v>
      </c>
      <c r="CQ73" s="59">
        <f t="shared" ref="CQ73:DK73" si="65">SUM(CQ53:CQ72)</f>
        <v>1635729433</v>
      </c>
      <c r="CR73" s="59">
        <f t="shared" si="65"/>
        <v>0</v>
      </c>
      <c r="CS73" s="59">
        <f t="shared" si="65"/>
        <v>227609474</v>
      </c>
      <c r="CT73" s="59">
        <f t="shared" si="65"/>
        <v>0</v>
      </c>
      <c r="CU73" s="59">
        <f t="shared" si="65"/>
        <v>0</v>
      </c>
      <c r="CV73" s="59">
        <f t="shared" si="65"/>
        <v>0</v>
      </c>
      <c r="CW73" s="59">
        <f t="shared" si="65"/>
        <v>0</v>
      </c>
      <c r="CX73" s="59">
        <f t="shared" si="65"/>
        <v>0</v>
      </c>
      <c r="CY73" s="59">
        <f t="shared" si="65"/>
        <v>0</v>
      </c>
      <c r="CZ73" s="59">
        <f t="shared" si="65"/>
        <v>0</v>
      </c>
      <c r="DA73" s="59">
        <f t="shared" si="65"/>
        <v>0</v>
      </c>
      <c r="DB73" s="59">
        <f t="shared" si="65"/>
        <v>0</v>
      </c>
      <c r="DC73" s="59">
        <f t="shared" si="65"/>
        <v>1018432040</v>
      </c>
      <c r="DD73" s="59">
        <f t="shared" si="65"/>
        <v>0</v>
      </c>
      <c r="DE73" s="59">
        <f t="shared" si="65"/>
        <v>0</v>
      </c>
      <c r="DF73" s="59">
        <f t="shared" si="65"/>
        <v>188501051</v>
      </c>
      <c r="DG73" s="59">
        <f t="shared" si="65"/>
        <v>0</v>
      </c>
      <c r="DH73" s="59">
        <f t="shared" si="65"/>
        <v>0</v>
      </c>
      <c r="DI73" s="59">
        <f t="shared" si="65"/>
        <v>0</v>
      </c>
      <c r="DJ73" s="59">
        <f t="shared" si="65"/>
        <v>0</v>
      </c>
      <c r="DK73" s="59">
        <f t="shared" si="65"/>
        <v>201186868</v>
      </c>
      <c r="DM73" s="26">
        <f t="shared" si="25"/>
        <v>2077873680</v>
      </c>
    </row>
    <row r="74" spans="1:118" s="43" customFormat="1" ht="27.75" customHeight="1" thickTop="1" x14ac:dyDescent="0.25">
      <c r="A74" s="183" t="s">
        <v>233</v>
      </c>
      <c r="B74" s="172" t="s">
        <v>234</v>
      </c>
      <c r="C74" s="49" t="s">
        <v>235</v>
      </c>
      <c r="D74" s="19" t="s">
        <v>236</v>
      </c>
      <c r="E74" s="20">
        <v>301</v>
      </c>
      <c r="F74" s="21" t="s">
        <v>237</v>
      </c>
      <c r="G74" s="22">
        <f t="shared" ref="G74:G87" si="66">SUM(H74:AA74)</f>
        <v>95000000</v>
      </c>
      <c r="H74" s="22">
        <v>95000000</v>
      </c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  <c r="AA74" s="22"/>
      <c r="AB74" s="23">
        <f t="shared" si="56"/>
        <v>1</v>
      </c>
      <c r="AC74" s="22">
        <f t="shared" ref="AC74:AC87" si="67">SUM(AD74:AW74)</f>
        <v>95000000</v>
      </c>
      <c r="AD74" s="22">
        <f>+'[1]ENERO 2017'!$J$148</f>
        <v>95000000</v>
      </c>
      <c r="AE74" s="22"/>
      <c r="AF74" s="22"/>
      <c r="AG74" s="22"/>
      <c r="AH74" s="22"/>
      <c r="AI74" s="22"/>
      <c r="AJ74" s="22"/>
      <c r="AK74" s="22"/>
      <c r="AL74" s="22"/>
      <c r="AM74" s="22"/>
      <c r="AN74" s="22"/>
      <c r="AO74" s="22"/>
      <c r="AP74" s="22"/>
      <c r="AQ74" s="22"/>
      <c r="AR74" s="22"/>
      <c r="AS74" s="22"/>
      <c r="AT74" s="22"/>
      <c r="AU74" s="22"/>
      <c r="AV74" s="22"/>
      <c r="AW74" s="22"/>
      <c r="AX74" s="23">
        <f t="shared" si="57"/>
        <v>0</v>
      </c>
      <c r="AY74" s="22">
        <f t="shared" ref="AY74:AY87" si="68">SUM(AZ74:BS74)</f>
        <v>0</v>
      </c>
      <c r="AZ74" s="22">
        <f t="shared" ref="AZ74:BO87" si="69">H74-AD74</f>
        <v>0</v>
      </c>
      <c r="BA74" s="22">
        <f t="shared" si="69"/>
        <v>0</v>
      </c>
      <c r="BB74" s="22">
        <f t="shared" si="69"/>
        <v>0</v>
      </c>
      <c r="BC74" s="22">
        <f t="shared" si="69"/>
        <v>0</v>
      </c>
      <c r="BD74" s="22">
        <f t="shared" si="69"/>
        <v>0</v>
      </c>
      <c r="BE74" s="22">
        <f t="shared" si="69"/>
        <v>0</v>
      </c>
      <c r="BF74" s="22">
        <f t="shared" si="69"/>
        <v>0</v>
      </c>
      <c r="BG74" s="22">
        <f t="shared" si="69"/>
        <v>0</v>
      </c>
      <c r="BH74" s="22">
        <f t="shared" si="69"/>
        <v>0</v>
      </c>
      <c r="BI74" s="22">
        <f t="shared" si="69"/>
        <v>0</v>
      </c>
      <c r="BJ74" s="22">
        <f t="shared" si="69"/>
        <v>0</v>
      </c>
      <c r="BK74" s="22">
        <f t="shared" si="69"/>
        <v>0</v>
      </c>
      <c r="BL74" s="22">
        <f t="shared" si="69"/>
        <v>0</v>
      </c>
      <c r="BM74" s="22">
        <f t="shared" si="69"/>
        <v>0</v>
      </c>
      <c r="BN74" s="22">
        <f t="shared" si="69"/>
        <v>0</v>
      </c>
      <c r="BO74" s="22">
        <f t="shared" si="69"/>
        <v>0</v>
      </c>
      <c r="BP74" s="22">
        <f t="shared" ref="BO74:BS87" si="70">X74-AT74</f>
        <v>0</v>
      </c>
      <c r="BQ74" s="22">
        <f t="shared" si="70"/>
        <v>0</v>
      </c>
      <c r="BR74" s="22">
        <f t="shared" si="70"/>
        <v>0</v>
      </c>
      <c r="BS74" s="22">
        <f t="shared" si="70"/>
        <v>0</v>
      </c>
      <c r="BT74" s="23">
        <f t="shared" si="59"/>
        <v>0.3474887789473684</v>
      </c>
      <c r="BU74" s="22">
        <f t="shared" ref="BU74:BU87" si="71">SUM(BV74:CO74)</f>
        <v>33011434</v>
      </c>
      <c r="BV74" s="22">
        <f>+'[2]FEBRERO 2017'!$H$184</f>
        <v>33011434</v>
      </c>
      <c r="BW74" s="22"/>
      <c r="BX74" s="22"/>
      <c r="BY74" s="22"/>
      <c r="BZ74" s="22"/>
      <c r="CA74" s="22"/>
      <c r="CB74" s="22"/>
      <c r="CC74" s="22"/>
      <c r="CD74" s="22"/>
      <c r="CE74" s="22"/>
      <c r="CF74" s="22"/>
      <c r="CG74" s="22"/>
      <c r="CH74" s="22"/>
      <c r="CI74" s="22"/>
      <c r="CJ74" s="22"/>
      <c r="CK74" s="22"/>
      <c r="CL74" s="22"/>
      <c r="CM74" s="22"/>
      <c r="CN74" s="22"/>
      <c r="CO74" s="22"/>
      <c r="CP74" s="23">
        <f t="shared" si="49"/>
        <v>0.6525112210526316</v>
      </c>
      <c r="CQ74" s="22">
        <f t="shared" ref="CQ74:CQ87" si="72">SUM(CR74:DK74)</f>
        <v>61988566</v>
      </c>
      <c r="CR74" s="22">
        <f>H74-BV74</f>
        <v>61988566</v>
      </c>
      <c r="CS74" s="22">
        <f t="shared" ref="CS74:DH87" si="73">I74-BW74</f>
        <v>0</v>
      </c>
      <c r="CT74" s="22">
        <f t="shared" si="73"/>
        <v>0</v>
      </c>
      <c r="CU74" s="22">
        <f t="shared" si="73"/>
        <v>0</v>
      </c>
      <c r="CV74" s="22">
        <f t="shared" si="73"/>
        <v>0</v>
      </c>
      <c r="CW74" s="22">
        <f t="shared" si="73"/>
        <v>0</v>
      </c>
      <c r="CX74" s="22">
        <f t="shared" si="73"/>
        <v>0</v>
      </c>
      <c r="CY74" s="22">
        <f t="shared" si="73"/>
        <v>0</v>
      </c>
      <c r="CZ74" s="22">
        <f t="shared" si="73"/>
        <v>0</v>
      </c>
      <c r="DA74" s="22">
        <f t="shared" si="73"/>
        <v>0</v>
      </c>
      <c r="DB74" s="22">
        <f t="shared" si="73"/>
        <v>0</v>
      </c>
      <c r="DC74" s="22">
        <f t="shared" si="73"/>
        <v>0</v>
      </c>
      <c r="DD74" s="22">
        <f t="shared" si="73"/>
        <v>0</v>
      </c>
      <c r="DE74" s="22">
        <f t="shared" si="73"/>
        <v>0</v>
      </c>
      <c r="DF74" s="22">
        <f t="shared" si="73"/>
        <v>0</v>
      </c>
      <c r="DG74" s="22">
        <f t="shared" si="73"/>
        <v>0</v>
      </c>
      <c r="DH74" s="22">
        <f t="shared" si="73"/>
        <v>0</v>
      </c>
      <c r="DI74" s="22">
        <f t="shared" ref="DI74:DK87" si="74">Y74-CM74</f>
        <v>0</v>
      </c>
      <c r="DJ74" s="22">
        <f t="shared" si="74"/>
        <v>0</v>
      </c>
      <c r="DK74" s="22">
        <f t="shared" si="74"/>
        <v>0</v>
      </c>
      <c r="DM74" s="26">
        <f t="shared" si="25"/>
        <v>95000000</v>
      </c>
    </row>
    <row r="75" spans="1:118" s="43" customFormat="1" ht="33" customHeight="1" x14ac:dyDescent="0.25">
      <c r="A75" s="183"/>
      <c r="B75" s="173"/>
      <c r="C75" s="49" t="s">
        <v>238</v>
      </c>
      <c r="D75" s="19" t="s">
        <v>239</v>
      </c>
      <c r="E75" s="20">
        <v>301</v>
      </c>
      <c r="F75" s="21" t="s">
        <v>237</v>
      </c>
      <c r="G75" s="22">
        <f t="shared" si="66"/>
        <v>70000000</v>
      </c>
      <c r="H75" s="22">
        <v>70000000</v>
      </c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22"/>
      <c r="AA75" s="22"/>
      <c r="AB75" s="23">
        <f t="shared" si="56"/>
        <v>1</v>
      </c>
      <c r="AC75" s="22">
        <f t="shared" si="67"/>
        <v>70000000</v>
      </c>
      <c r="AD75" s="22">
        <f>+'[1]ENERO 2017'!$J$155</f>
        <v>70000000</v>
      </c>
      <c r="AE75" s="22"/>
      <c r="AF75" s="22"/>
      <c r="AG75" s="22"/>
      <c r="AH75" s="22"/>
      <c r="AI75" s="22"/>
      <c r="AJ75" s="22"/>
      <c r="AK75" s="22"/>
      <c r="AL75" s="22"/>
      <c r="AM75" s="22"/>
      <c r="AN75" s="22"/>
      <c r="AO75" s="22"/>
      <c r="AP75" s="22"/>
      <c r="AQ75" s="22"/>
      <c r="AR75" s="22"/>
      <c r="AS75" s="22"/>
      <c r="AT75" s="22"/>
      <c r="AU75" s="22"/>
      <c r="AV75" s="22"/>
      <c r="AW75" s="22"/>
      <c r="AX75" s="23">
        <f t="shared" si="57"/>
        <v>0</v>
      </c>
      <c r="AY75" s="22">
        <f t="shared" si="68"/>
        <v>0</v>
      </c>
      <c r="AZ75" s="22">
        <f t="shared" si="69"/>
        <v>0</v>
      </c>
      <c r="BA75" s="22">
        <f t="shared" si="69"/>
        <v>0</v>
      </c>
      <c r="BB75" s="22">
        <f t="shared" si="69"/>
        <v>0</v>
      </c>
      <c r="BC75" s="22">
        <f t="shared" si="69"/>
        <v>0</v>
      </c>
      <c r="BD75" s="22">
        <f t="shared" si="69"/>
        <v>0</v>
      </c>
      <c r="BE75" s="22">
        <f t="shared" si="69"/>
        <v>0</v>
      </c>
      <c r="BF75" s="22">
        <f t="shared" si="69"/>
        <v>0</v>
      </c>
      <c r="BG75" s="22">
        <f t="shared" si="69"/>
        <v>0</v>
      </c>
      <c r="BH75" s="22">
        <f t="shared" si="69"/>
        <v>0</v>
      </c>
      <c r="BI75" s="22">
        <f t="shared" si="69"/>
        <v>0</v>
      </c>
      <c r="BJ75" s="22">
        <f t="shared" si="69"/>
        <v>0</v>
      </c>
      <c r="BK75" s="22">
        <f t="shared" si="69"/>
        <v>0</v>
      </c>
      <c r="BL75" s="22">
        <f t="shared" si="69"/>
        <v>0</v>
      </c>
      <c r="BM75" s="22">
        <f t="shared" si="69"/>
        <v>0</v>
      </c>
      <c r="BN75" s="22">
        <f t="shared" si="69"/>
        <v>0</v>
      </c>
      <c r="BO75" s="22">
        <f t="shared" si="69"/>
        <v>0</v>
      </c>
      <c r="BP75" s="22">
        <f t="shared" si="70"/>
        <v>0</v>
      </c>
      <c r="BQ75" s="22">
        <f t="shared" si="70"/>
        <v>0</v>
      </c>
      <c r="BR75" s="22">
        <f t="shared" si="70"/>
        <v>0</v>
      </c>
      <c r="BS75" s="22">
        <f t="shared" si="70"/>
        <v>0</v>
      </c>
      <c r="BT75" s="23">
        <f t="shared" si="59"/>
        <v>0.16975648571428573</v>
      </c>
      <c r="BU75" s="22">
        <f t="shared" si="71"/>
        <v>11882954</v>
      </c>
      <c r="BV75" s="22">
        <f>+'[2]FEBRERO 2017'!$H$191</f>
        <v>11882954</v>
      </c>
      <c r="BW75" s="22"/>
      <c r="BX75" s="22"/>
      <c r="BY75" s="22"/>
      <c r="BZ75" s="22"/>
      <c r="CA75" s="22"/>
      <c r="CB75" s="22"/>
      <c r="CC75" s="22"/>
      <c r="CD75" s="22"/>
      <c r="CE75" s="22"/>
      <c r="CF75" s="22"/>
      <c r="CG75" s="22"/>
      <c r="CH75" s="22"/>
      <c r="CI75" s="22"/>
      <c r="CJ75" s="22"/>
      <c r="CK75" s="22"/>
      <c r="CL75" s="22"/>
      <c r="CM75" s="22"/>
      <c r="CN75" s="22"/>
      <c r="CO75" s="22"/>
      <c r="CP75" s="23">
        <f t="shared" si="49"/>
        <v>0.8302435142857143</v>
      </c>
      <c r="CQ75" s="22">
        <f t="shared" si="72"/>
        <v>58117046</v>
      </c>
      <c r="CR75" s="22">
        <f t="shared" ref="CR75:CR87" si="75">H75-BV75</f>
        <v>58117046</v>
      </c>
      <c r="CS75" s="22">
        <f t="shared" si="73"/>
        <v>0</v>
      </c>
      <c r="CT75" s="22">
        <f t="shared" si="73"/>
        <v>0</v>
      </c>
      <c r="CU75" s="22">
        <f t="shared" si="73"/>
        <v>0</v>
      </c>
      <c r="CV75" s="22">
        <f t="shared" si="73"/>
        <v>0</v>
      </c>
      <c r="CW75" s="22">
        <f t="shared" si="73"/>
        <v>0</v>
      </c>
      <c r="CX75" s="22">
        <f t="shared" si="73"/>
        <v>0</v>
      </c>
      <c r="CY75" s="22">
        <f t="shared" si="73"/>
        <v>0</v>
      </c>
      <c r="CZ75" s="22">
        <f t="shared" si="73"/>
        <v>0</v>
      </c>
      <c r="DA75" s="22">
        <f t="shared" si="73"/>
        <v>0</v>
      </c>
      <c r="DB75" s="22">
        <f t="shared" si="73"/>
        <v>0</v>
      </c>
      <c r="DC75" s="22">
        <f t="shared" si="73"/>
        <v>0</v>
      </c>
      <c r="DD75" s="22">
        <f t="shared" si="73"/>
        <v>0</v>
      </c>
      <c r="DE75" s="22">
        <f t="shared" si="73"/>
        <v>0</v>
      </c>
      <c r="DF75" s="22">
        <f t="shared" si="73"/>
        <v>0</v>
      </c>
      <c r="DG75" s="22">
        <f t="shared" si="73"/>
        <v>0</v>
      </c>
      <c r="DH75" s="22">
        <f t="shared" si="73"/>
        <v>0</v>
      </c>
      <c r="DI75" s="22">
        <f t="shared" si="74"/>
        <v>0</v>
      </c>
      <c r="DJ75" s="22">
        <f t="shared" si="74"/>
        <v>0</v>
      </c>
      <c r="DK75" s="22">
        <f t="shared" si="74"/>
        <v>0</v>
      </c>
      <c r="DM75" s="26">
        <f t="shared" si="25"/>
        <v>70000000</v>
      </c>
    </row>
    <row r="76" spans="1:118" s="43" customFormat="1" ht="21.75" customHeight="1" x14ac:dyDescent="0.25">
      <c r="A76" s="183"/>
      <c r="B76" s="173"/>
      <c r="C76" s="49" t="s">
        <v>240</v>
      </c>
      <c r="D76" s="19" t="s">
        <v>241</v>
      </c>
      <c r="E76" s="20">
        <v>301</v>
      </c>
      <c r="F76" s="21" t="s">
        <v>237</v>
      </c>
      <c r="G76" s="22">
        <f t="shared" si="66"/>
        <v>45000000</v>
      </c>
      <c r="H76" s="22">
        <v>15000000</v>
      </c>
      <c r="I76" s="22"/>
      <c r="J76" s="22"/>
      <c r="K76" s="22"/>
      <c r="L76" s="22"/>
      <c r="M76" s="22"/>
      <c r="N76" s="22"/>
      <c r="O76" s="22"/>
      <c r="P76" s="22"/>
      <c r="Q76" s="22"/>
      <c r="R76" s="22"/>
      <c r="S76" s="22"/>
      <c r="T76" s="22"/>
      <c r="U76" s="22"/>
      <c r="V76" s="22"/>
      <c r="W76" s="22">
        <v>30000000</v>
      </c>
      <c r="X76" s="22"/>
      <c r="Y76" s="22"/>
      <c r="Z76" s="22"/>
      <c r="AA76" s="22"/>
      <c r="AB76" s="23">
        <f t="shared" si="56"/>
        <v>1</v>
      </c>
      <c r="AC76" s="22">
        <f t="shared" si="67"/>
        <v>45000000</v>
      </c>
      <c r="AD76" s="22">
        <f>+'[1]ENERO 2017'!$J$163</f>
        <v>15000000</v>
      </c>
      <c r="AE76" s="22"/>
      <c r="AF76" s="22"/>
      <c r="AG76" s="22"/>
      <c r="AH76" s="22"/>
      <c r="AI76" s="22"/>
      <c r="AJ76" s="22"/>
      <c r="AK76" s="22"/>
      <c r="AL76" s="22"/>
      <c r="AM76" s="22"/>
      <c r="AN76" s="22"/>
      <c r="AO76" s="22"/>
      <c r="AP76" s="22"/>
      <c r="AQ76" s="22"/>
      <c r="AR76" s="22"/>
      <c r="AS76" s="22">
        <f>+'[1]ENERO 2017'!$Q$163</f>
        <v>30000000</v>
      </c>
      <c r="AT76" s="22"/>
      <c r="AU76" s="22"/>
      <c r="AV76" s="22"/>
      <c r="AW76" s="22"/>
      <c r="AX76" s="23">
        <f t="shared" si="57"/>
        <v>0</v>
      </c>
      <c r="AY76" s="22">
        <f t="shared" si="68"/>
        <v>0</v>
      </c>
      <c r="AZ76" s="22">
        <f t="shared" si="69"/>
        <v>0</v>
      </c>
      <c r="BA76" s="22">
        <f t="shared" si="69"/>
        <v>0</v>
      </c>
      <c r="BB76" s="22">
        <f t="shared" si="69"/>
        <v>0</v>
      </c>
      <c r="BC76" s="22">
        <f t="shared" si="69"/>
        <v>0</v>
      </c>
      <c r="BD76" s="22">
        <f t="shared" si="69"/>
        <v>0</v>
      </c>
      <c r="BE76" s="22">
        <f t="shared" si="69"/>
        <v>0</v>
      </c>
      <c r="BF76" s="22">
        <f t="shared" si="69"/>
        <v>0</v>
      </c>
      <c r="BG76" s="22">
        <f t="shared" si="69"/>
        <v>0</v>
      </c>
      <c r="BH76" s="22">
        <f t="shared" si="69"/>
        <v>0</v>
      </c>
      <c r="BI76" s="22">
        <f t="shared" si="69"/>
        <v>0</v>
      </c>
      <c r="BJ76" s="22">
        <f t="shared" si="69"/>
        <v>0</v>
      </c>
      <c r="BK76" s="22">
        <f t="shared" si="69"/>
        <v>0</v>
      </c>
      <c r="BL76" s="22">
        <f t="shared" si="69"/>
        <v>0</v>
      </c>
      <c r="BM76" s="22">
        <f t="shared" si="69"/>
        <v>0</v>
      </c>
      <c r="BN76" s="22">
        <f t="shared" si="69"/>
        <v>0</v>
      </c>
      <c r="BO76" s="22">
        <f t="shared" si="69"/>
        <v>0</v>
      </c>
      <c r="BP76" s="22">
        <f t="shared" si="70"/>
        <v>0</v>
      </c>
      <c r="BQ76" s="22">
        <f t="shared" si="70"/>
        <v>0</v>
      </c>
      <c r="BR76" s="22">
        <f t="shared" si="70"/>
        <v>0</v>
      </c>
      <c r="BS76" s="22">
        <f t="shared" si="70"/>
        <v>0</v>
      </c>
      <c r="BT76" s="23">
        <f t="shared" si="59"/>
        <v>0.5417777777777778</v>
      </c>
      <c r="BU76" s="22">
        <f t="shared" si="71"/>
        <v>24380000</v>
      </c>
      <c r="BV76" s="22"/>
      <c r="BW76" s="22"/>
      <c r="BX76" s="22"/>
      <c r="BY76" s="22"/>
      <c r="BZ76" s="22"/>
      <c r="CA76" s="22"/>
      <c r="CB76" s="22"/>
      <c r="CC76" s="22"/>
      <c r="CD76" s="22"/>
      <c r="CE76" s="22"/>
      <c r="CF76" s="22"/>
      <c r="CG76" s="22"/>
      <c r="CH76" s="22"/>
      <c r="CI76" s="22"/>
      <c r="CJ76" s="22"/>
      <c r="CK76" s="22">
        <f>+'[2]FEBRERO 2017'!$H$203</f>
        <v>24380000</v>
      </c>
      <c r="CL76" s="22"/>
      <c r="CM76" s="22"/>
      <c r="CN76" s="22"/>
      <c r="CO76" s="22"/>
      <c r="CP76" s="23">
        <f t="shared" si="49"/>
        <v>0.4582222222222222</v>
      </c>
      <c r="CQ76" s="22">
        <f t="shared" si="72"/>
        <v>20620000</v>
      </c>
      <c r="CR76" s="22">
        <f t="shared" si="75"/>
        <v>15000000</v>
      </c>
      <c r="CS76" s="22">
        <f t="shared" si="73"/>
        <v>0</v>
      </c>
      <c r="CT76" s="22">
        <f t="shared" si="73"/>
        <v>0</v>
      </c>
      <c r="CU76" s="22">
        <f t="shared" si="73"/>
        <v>0</v>
      </c>
      <c r="CV76" s="22">
        <f t="shared" si="73"/>
        <v>0</v>
      </c>
      <c r="CW76" s="22">
        <f t="shared" si="73"/>
        <v>0</v>
      </c>
      <c r="CX76" s="22">
        <f t="shared" si="73"/>
        <v>0</v>
      </c>
      <c r="CY76" s="22">
        <f t="shared" si="73"/>
        <v>0</v>
      </c>
      <c r="CZ76" s="22">
        <f t="shared" si="73"/>
        <v>0</v>
      </c>
      <c r="DA76" s="22">
        <f t="shared" si="73"/>
        <v>0</v>
      </c>
      <c r="DB76" s="22">
        <f t="shared" si="73"/>
        <v>0</v>
      </c>
      <c r="DC76" s="22">
        <f t="shared" si="73"/>
        <v>0</v>
      </c>
      <c r="DD76" s="22">
        <f t="shared" si="73"/>
        <v>0</v>
      </c>
      <c r="DE76" s="22">
        <f t="shared" si="73"/>
        <v>0</v>
      </c>
      <c r="DF76" s="22">
        <f t="shared" si="73"/>
        <v>0</v>
      </c>
      <c r="DG76" s="22">
        <f t="shared" si="73"/>
        <v>5620000</v>
      </c>
      <c r="DH76" s="22">
        <f t="shared" si="73"/>
        <v>0</v>
      </c>
      <c r="DI76" s="22">
        <f t="shared" si="74"/>
        <v>0</v>
      </c>
      <c r="DJ76" s="22">
        <f t="shared" si="74"/>
        <v>0</v>
      </c>
      <c r="DK76" s="22">
        <f t="shared" si="74"/>
        <v>0</v>
      </c>
      <c r="DM76" s="26">
        <f t="shared" si="25"/>
        <v>45000000</v>
      </c>
    </row>
    <row r="77" spans="1:118" ht="34.5" customHeight="1" x14ac:dyDescent="0.25">
      <c r="A77" s="183"/>
      <c r="B77" s="173"/>
      <c r="C77" s="49" t="s">
        <v>242</v>
      </c>
      <c r="D77" s="19" t="s">
        <v>243</v>
      </c>
      <c r="E77" s="20">
        <v>301</v>
      </c>
      <c r="F77" s="75" t="s">
        <v>244</v>
      </c>
      <c r="G77" s="22">
        <f t="shared" si="66"/>
        <v>2000000</v>
      </c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22"/>
      <c r="AA77" s="22">
        <v>2000000</v>
      </c>
      <c r="AB77" s="23">
        <f t="shared" si="56"/>
        <v>0</v>
      </c>
      <c r="AC77" s="22">
        <f t="shared" si="67"/>
        <v>0</v>
      </c>
      <c r="AD77" s="22"/>
      <c r="AE77" s="22"/>
      <c r="AF77" s="22"/>
      <c r="AG77" s="22"/>
      <c r="AH77" s="22"/>
      <c r="AI77" s="22"/>
      <c r="AJ77" s="22"/>
      <c r="AK77" s="22"/>
      <c r="AL77" s="22"/>
      <c r="AM77" s="22"/>
      <c r="AN77" s="22"/>
      <c r="AO77" s="22"/>
      <c r="AP77" s="22"/>
      <c r="AQ77" s="22"/>
      <c r="AR77" s="22"/>
      <c r="AS77" s="22"/>
      <c r="AT77" s="22"/>
      <c r="AU77" s="22"/>
      <c r="AV77" s="22"/>
      <c r="AW77" s="22"/>
      <c r="AX77" s="23">
        <f t="shared" si="57"/>
        <v>1</v>
      </c>
      <c r="AY77" s="22">
        <f t="shared" si="68"/>
        <v>2000000</v>
      </c>
      <c r="AZ77" s="22">
        <f t="shared" si="69"/>
        <v>0</v>
      </c>
      <c r="BA77" s="22">
        <f t="shared" si="69"/>
        <v>0</v>
      </c>
      <c r="BB77" s="22">
        <f t="shared" si="69"/>
        <v>0</v>
      </c>
      <c r="BC77" s="22">
        <f t="shared" si="69"/>
        <v>0</v>
      </c>
      <c r="BD77" s="22">
        <f t="shared" si="69"/>
        <v>0</v>
      </c>
      <c r="BE77" s="22">
        <f t="shared" si="69"/>
        <v>0</v>
      </c>
      <c r="BF77" s="22">
        <f t="shared" si="69"/>
        <v>0</v>
      </c>
      <c r="BG77" s="22">
        <f t="shared" si="69"/>
        <v>0</v>
      </c>
      <c r="BH77" s="22">
        <f t="shared" si="69"/>
        <v>0</v>
      </c>
      <c r="BI77" s="22">
        <f t="shared" si="69"/>
        <v>0</v>
      </c>
      <c r="BJ77" s="22">
        <f t="shared" si="69"/>
        <v>0</v>
      </c>
      <c r="BK77" s="22">
        <f t="shared" si="69"/>
        <v>0</v>
      </c>
      <c r="BL77" s="22">
        <f t="shared" si="69"/>
        <v>0</v>
      </c>
      <c r="BM77" s="22">
        <f t="shared" si="69"/>
        <v>0</v>
      </c>
      <c r="BN77" s="22">
        <f t="shared" si="69"/>
        <v>0</v>
      </c>
      <c r="BO77" s="22">
        <f t="shared" si="69"/>
        <v>0</v>
      </c>
      <c r="BP77" s="22">
        <f t="shared" si="70"/>
        <v>0</v>
      </c>
      <c r="BQ77" s="22">
        <f t="shared" si="70"/>
        <v>0</v>
      </c>
      <c r="BR77" s="22">
        <f t="shared" si="70"/>
        <v>0</v>
      </c>
      <c r="BS77" s="22">
        <f t="shared" si="70"/>
        <v>2000000</v>
      </c>
      <c r="BT77" s="23">
        <f t="shared" si="59"/>
        <v>0</v>
      </c>
      <c r="BU77" s="22">
        <f t="shared" si="71"/>
        <v>0</v>
      </c>
      <c r="BV77" s="22"/>
      <c r="BW77" s="22"/>
      <c r="BX77" s="22"/>
      <c r="BY77" s="22"/>
      <c r="BZ77" s="22"/>
      <c r="CA77" s="22"/>
      <c r="CB77" s="22"/>
      <c r="CC77" s="22"/>
      <c r="CD77" s="22"/>
      <c r="CE77" s="22"/>
      <c r="CF77" s="22"/>
      <c r="CG77" s="22"/>
      <c r="CH77" s="22"/>
      <c r="CI77" s="22"/>
      <c r="CJ77" s="22"/>
      <c r="CK77" s="22"/>
      <c r="CL77" s="22"/>
      <c r="CM77" s="22"/>
      <c r="CN77" s="22"/>
      <c r="CO77" s="22"/>
      <c r="CP77" s="23">
        <f t="shared" si="49"/>
        <v>1</v>
      </c>
      <c r="CQ77" s="22">
        <f t="shared" si="72"/>
        <v>2000000</v>
      </c>
      <c r="CR77" s="22">
        <f t="shared" si="75"/>
        <v>0</v>
      </c>
      <c r="CS77" s="22">
        <f t="shared" si="73"/>
        <v>0</v>
      </c>
      <c r="CT77" s="22">
        <f t="shared" si="73"/>
        <v>0</v>
      </c>
      <c r="CU77" s="22">
        <f t="shared" si="73"/>
        <v>0</v>
      </c>
      <c r="CV77" s="22">
        <f t="shared" si="73"/>
        <v>0</v>
      </c>
      <c r="CW77" s="22">
        <f t="shared" si="73"/>
        <v>0</v>
      </c>
      <c r="CX77" s="22">
        <f t="shared" si="73"/>
        <v>0</v>
      </c>
      <c r="CY77" s="22">
        <f t="shared" si="73"/>
        <v>0</v>
      </c>
      <c r="CZ77" s="22">
        <f t="shared" si="73"/>
        <v>0</v>
      </c>
      <c r="DA77" s="22">
        <f t="shared" si="73"/>
        <v>0</v>
      </c>
      <c r="DB77" s="22">
        <f t="shared" si="73"/>
        <v>0</v>
      </c>
      <c r="DC77" s="22">
        <f t="shared" si="73"/>
        <v>0</v>
      </c>
      <c r="DD77" s="22">
        <f t="shared" si="73"/>
        <v>0</v>
      </c>
      <c r="DE77" s="22">
        <f t="shared" si="73"/>
        <v>0</v>
      </c>
      <c r="DF77" s="22">
        <f t="shared" si="73"/>
        <v>0</v>
      </c>
      <c r="DG77" s="22">
        <f t="shared" si="73"/>
        <v>0</v>
      </c>
      <c r="DH77" s="22">
        <f t="shared" si="73"/>
        <v>0</v>
      </c>
      <c r="DI77" s="22">
        <f t="shared" si="74"/>
        <v>0</v>
      </c>
      <c r="DJ77" s="22">
        <f t="shared" si="74"/>
        <v>0</v>
      </c>
      <c r="DK77" s="22">
        <f t="shared" si="74"/>
        <v>2000000</v>
      </c>
      <c r="DM77" s="26">
        <f t="shared" si="25"/>
        <v>2000000</v>
      </c>
    </row>
    <row r="78" spans="1:118" ht="31.5" customHeight="1" x14ac:dyDescent="0.25">
      <c r="A78" s="183"/>
      <c r="B78" s="173"/>
      <c r="C78" s="49" t="s">
        <v>245</v>
      </c>
      <c r="D78" s="19" t="s">
        <v>246</v>
      </c>
      <c r="E78" s="20">
        <v>301</v>
      </c>
      <c r="F78" s="21" t="s">
        <v>237</v>
      </c>
      <c r="G78" s="22">
        <f t="shared" si="66"/>
        <v>35000000</v>
      </c>
      <c r="H78" s="22">
        <v>35000000</v>
      </c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22"/>
      <c r="AB78" s="23">
        <f t="shared" si="56"/>
        <v>1</v>
      </c>
      <c r="AC78" s="22">
        <f t="shared" si="67"/>
        <v>35000000</v>
      </c>
      <c r="AD78" s="22">
        <f>+'[1]ENERO 2017'!$J$177</f>
        <v>35000000</v>
      </c>
      <c r="AE78" s="22"/>
      <c r="AF78" s="22"/>
      <c r="AG78" s="22"/>
      <c r="AH78" s="22"/>
      <c r="AI78" s="22"/>
      <c r="AJ78" s="22"/>
      <c r="AK78" s="22"/>
      <c r="AL78" s="22"/>
      <c r="AM78" s="22"/>
      <c r="AN78" s="22"/>
      <c r="AO78" s="22"/>
      <c r="AP78" s="22"/>
      <c r="AQ78" s="22"/>
      <c r="AR78" s="22"/>
      <c r="AS78" s="22"/>
      <c r="AT78" s="22"/>
      <c r="AU78" s="22"/>
      <c r="AV78" s="22"/>
      <c r="AW78" s="22"/>
      <c r="AX78" s="23">
        <f t="shared" si="57"/>
        <v>0</v>
      </c>
      <c r="AY78" s="22">
        <f t="shared" si="68"/>
        <v>0</v>
      </c>
      <c r="AZ78" s="22">
        <f t="shared" si="69"/>
        <v>0</v>
      </c>
      <c r="BA78" s="22">
        <f t="shared" si="69"/>
        <v>0</v>
      </c>
      <c r="BB78" s="22">
        <f t="shared" si="69"/>
        <v>0</v>
      </c>
      <c r="BC78" s="22">
        <f t="shared" si="69"/>
        <v>0</v>
      </c>
      <c r="BD78" s="22">
        <f t="shared" si="69"/>
        <v>0</v>
      </c>
      <c r="BE78" s="22">
        <f t="shared" si="69"/>
        <v>0</v>
      </c>
      <c r="BF78" s="22">
        <f t="shared" si="69"/>
        <v>0</v>
      </c>
      <c r="BG78" s="22">
        <f t="shared" si="69"/>
        <v>0</v>
      </c>
      <c r="BH78" s="22">
        <f t="shared" si="69"/>
        <v>0</v>
      </c>
      <c r="BI78" s="22">
        <f t="shared" si="69"/>
        <v>0</v>
      </c>
      <c r="BJ78" s="22">
        <f t="shared" si="69"/>
        <v>0</v>
      </c>
      <c r="BK78" s="22">
        <f t="shared" si="69"/>
        <v>0</v>
      </c>
      <c r="BL78" s="22">
        <f t="shared" si="69"/>
        <v>0</v>
      </c>
      <c r="BM78" s="22">
        <f t="shared" si="69"/>
        <v>0</v>
      </c>
      <c r="BN78" s="22">
        <f t="shared" si="69"/>
        <v>0</v>
      </c>
      <c r="BO78" s="22">
        <f t="shared" si="69"/>
        <v>0</v>
      </c>
      <c r="BP78" s="22">
        <f t="shared" si="70"/>
        <v>0</v>
      </c>
      <c r="BQ78" s="22">
        <f t="shared" si="70"/>
        <v>0</v>
      </c>
      <c r="BR78" s="22">
        <f t="shared" si="70"/>
        <v>0</v>
      </c>
      <c r="BS78" s="22">
        <f t="shared" si="70"/>
        <v>0</v>
      </c>
      <c r="BT78" s="23">
        <f t="shared" si="59"/>
        <v>0.22779565714285716</v>
      </c>
      <c r="BU78" s="22">
        <f t="shared" si="71"/>
        <v>7972848</v>
      </c>
      <c r="BV78" s="22">
        <f>+'[2]FEBRERO 2017'!$H$215</f>
        <v>7972848</v>
      </c>
      <c r="BW78" s="22"/>
      <c r="BX78" s="22"/>
      <c r="BY78" s="22"/>
      <c r="BZ78" s="22"/>
      <c r="CA78" s="22"/>
      <c r="CB78" s="22"/>
      <c r="CC78" s="22"/>
      <c r="CD78" s="22"/>
      <c r="CE78" s="22"/>
      <c r="CF78" s="22"/>
      <c r="CG78" s="22"/>
      <c r="CH78" s="22"/>
      <c r="CI78" s="22"/>
      <c r="CJ78" s="22"/>
      <c r="CK78" s="22"/>
      <c r="CL78" s="22"/>
      <c r="CM78" s="22"/>
      <c r="CN78" s="22"/>
      <c r="CO78" s="22"/>
      <c r="CP78" s="23">
        <f t="shared" si="49"/>
        <v>0.77220434285714279</v>
      </c>
      <c r="CQ78" s="22">
        <f t="shared" si="72"/>
        <v>27027152</v>
      </c>
      <c r="CR78" s="22">
        <f t="shared" si="75"/>
        <v>27027152</v>
      </c>
      <c r="CS78" s="22">
        <f t="shared" si="73"/>
        <v>0</v>
      </c>
      <c r="CT78" s="22">
        <f t="shared" si="73"/>
        <v>0</v>
      </c>
      <c r="CU78" s="22">
        <f t="shared" si="73"/>
        <v>0</v>
      </c>
      <c r="CV78" s="22">
        <f t="shared" si="73"/>
        <v>0</v>
      </c>
      <c r="CW78" s="22">
        <f t="shared" si="73"/>
        <v>0</v>
      </c>
      <c r="CX78" s="22">
        <f t="shared" si="73"/>
        <v>0</v>
      </c>
      <c r="CY78" s="22">
        <f t="shared" si="73"/>
        <v>0</v>
      </c>
      <c r="CZ78" s="22">
        <f t="shared" si="73"/>
        <v>0</v>
      </c>
      <c r="DA78" s="22">
        <f t="shared" si="73"/>
        <v>0</v>
      </c>
      <c r="DB78" s="22">
        <f t="shared" si="73"/>
        <v>0</v>
      </c>
      <c r="DC78" s="22">
        <f t="shared" si="73"/>
        <v>0</v>
      </c>
      <c r="DD78" s="22">
        <f t="shared" si="73"/>
        <v>0</v>
      </c>
      <c r="DE78" s="22">
        <f t="shared" si="73"/>
        <v>0</v>
      </c>
      <c r="DF78" s="22">
        <f t="shared" si="73"/>
        <v>0</v>
      </c>
      <c r="DG78" s="22">
        <f t="shared" si="73"/>
        <v>0</v>
      </c>
      <c r="DH78" s="22">
        <f t="shared" si="73"/>
        <v>0</v>
      </c>
      <c r="DI78" s="22">
        <f t="shared" si="74"/>
        <v>0</v>
      </c>
      <c r="DJ78" s="22">
        <f t="shared" si="74"/>
        <v>0</v>
      </c>
      <c r="DK78" s="22">
        <f t="shared" si="74"/>
        <v>0</v>
      </c>
      <c r="DM78" s="26">
        <f t="shared" si="25"/>
        <v>35000000</v>
      </c>
    </row>
    <row r="79" spans="1:118" ht="20.25" customHeight="1" x14ac:dyDescent="0.25">
      <c r="A79" s="183"/>
      <c r="B79" s="173"/>
      <c r="C79" s="49" t="s">
        <v>247</v>
      </c>
      <c r="D79" s="19" t="s">
        <v>248</v>
      </c>
      <c r="E79" s="20">
        <v>301</v>
      </c>
      <c r="F79" s="21" t="s">
        <v>159</v>
      </c>
      <c r="G79" s="22">
        <f t="shared" si="66"/>
        <v>140000000</v>
      </c>
      <c r="H79" s="22"/>
      <c r="I79" s="22">
        <v>60000000</v>
      </c>
      <c r="J79" s="22"/>
      <c r="K79" s="22"/>
      <c r="L79" s="22"/>
      <c r="M79" s="22"/>
      <c r="N79" s="22"/>
      <c r="O79" s="22"/>
      <c r="P79" s="22"/>
      <c r="Q79" s="22"/>
      <c r="R79" s="22"/>
      <c r="S79" s="22"/>
      <c r="T79" s="22"/>
      <c r="U79" s="22"/>
      <c r="V79" s="22"/>
      <c r="W79" s="22">
        <v>80000000</v>
      </c>
      <c r="X79" s="22"/>
      <c r="Y79" s="22"/>
      <c r="Z79" s="22"/>
      <c r="AA79" s="22"/>
      <c r="AB79" s="23">
        <f t="shared" si="56"/>
        <v>1</v>
      </c>
      <c r="AC79" s="22">
        <f t="shared" si="67"/>
        <v>140000000</v>
      </c>
      <c r="AD79" s="22"/>
      <c r="AE79" s="22">
        <f>+'[1]ENERO 2017'!$K$184</f>
        <v>60000000</v>
      </c>
      <c r="AF79" s="22"/>
      <c r="AG79" s="22"/>
      <c r="AH79" s="22"/>
      <c r="AI79" s="22"/>
      <c r="AJ79" s="22"/>
      <c r="AK79" s="22"/>
      <c r="AL79" s="22"/>
      <c r="AM79" s="22"/>
      <c r="AN79" s="22"/>
      <c r="AO79" s="22"/>
      <c r="AP79" s="22"/>
      <c r="AQ79" s="22"/>
      <c r="AR79" s="22"/>
      <c r="AS79" s="22">
        <f>+'[1]ENERO 2017'!$Q$184</f>
        <v>80000000</v>
      </c>
      <c r="AT79" s="22"/>
      <c r="AU79" s="22"/>
      <c r="AV79" s="22"/>
      <c r="AW79" s="22"/>
      <c r="AX79" s="23">
        <f t="shared" si="57"/>
        <v>0</v>
      </c>
      <c r="AY79" s="22">
        <f t="shared" si="68"/>
        <v>0</v>
      </c>
      <c r="AZ79" s="22">
        <f t="shared" si="69"/>
        <v>0</v>
      </c>
      <c r="BA79" s="22">
        <f t="shared" si="69"/>
        <v>0</v>
      </c>
      <c r="BB79" s="22">
        <f t="shared" si="69"/>
        <v>0</v>
      </c>
      <c r="BC79" s="22">
        <f t="shared" si="69"/>
        <v>0</v>
      </c>
      <c r="BD79" s="22">
        <f t="shared" si="69"/>
        <v>0</v>
      </c>
      <c r="BE79" s="22">
        <f t="shared" si="69"/>
        <v>0</v>
      </c>
      <c r="BF79" s="22">
        <f t="shared" si="69"/>
        <v>0</v>
      </c>
      <c r="BG79" s="22">
        <f t="shared" si="69"/>
        <v>0</v>
      </c>
      <c r="BH79" s="22">
        <f t="shared" si="69"/>
        <v>0</v>
      </c>
      <c r="BI79" s="22">
        <f t="shared" si="69"/>
        <v>0</v>
      </c>
      <c r="BJ79" s="22">
        <f t="shared" si="69"/>
        <v>0</v>
      </c>
      <c r="BK79" s="22">
        <f t="shared" si="69"/>
        <v>0</v>
      </c>
      <c r="BL79" s="22">
        <f t="shared" si="69"/>
        <v>0</v>
      </c>
      <c r="BM79" s="22">
        <f t="shared" si="69"/>
        <v>0</v>
      </c>
      <c r="BN79" s="22">
        <f t="shared" si="69"/>
        <v>0</v>
      </c>
      <c r="BO79" s="22">
        <f t="shared" si="69"/>
        <v>0</v>
      </c>
      <c r="BP79" s="22">
        <f t="shared" si="70"/>
        <v>0</v>
      </c>
      <c r="BQ79" s="22">
        <f t="shared" si="70"/>
        <v>0</v>
      </c>
      <c r="BR79" s="22">
        <f t="shared" si="70"/>
        <v>0</v>
      </c>
      <c r="BS79" s="22">
        <f t="shared" si="70"/>
        <v>0</v>
      </c>
      <c r="BT79" s="23">
        <f t="shared" si="59"/>
        <v>0.35948946428571427</v>
      </c>
      <c r="BU79" s="22">
        <f t="shared" si="71"/>
        <v>50328525</v>
      </c>
      <c r="BV79" s="22"/>
      <c r="BW79" s="22">
        <f>+'[2]FEBRERO 2017'!$H$226</f>
        <v>50328525</v>
      </c>
      <c r="BX79" s="22"/>
      <c r="BY79" s="22"/>
      <c r="BZ79" s="22"/>
      <c r="CA79" s="22"/>
      <c r="CB79" s="22"/>
      <c r="CC79" s="22"/>
      <c r="CD79" s="22"/>
      <c r="CE79" s="22"/>
      <c r="CF79" s="22"/>
      <c r="CG79" s="22"/>
      <c r="CH79" s="22"/>
      <c r="CI79" s="22"/>
      <c r="CJ79" s="22"/>
      <c r="CK79" s="22"/>
      <c r="CL79" s="22"/>
      <c r="CM79" s="22"/>
      <c r="CN79" s="22"/>
      <c r="CO79" s="22"/>
      <c r="CP79" s="23">
        <f t="shared" si="49"/>
        <v>0.64051053571428573</v>
      </c>
      <c r="CQ79" s="22">
        <f t="shared" si="72"/>
        <v>89671475</v>
      </c>
      <c r="CR79" s="22">
        <f t="shared" si="75"/>
        <v>0</v>
      </c>
      <c r="CS79" s="22">
        <f t="shared" si="73"/>
        <v>9671475</v>
      </c>
      <c r="CT79" s="22">
        <f t="shared" si="73"/>
        <v>0</v>
      </c>
      <c r="CU79" s="22">
        <f t="shared" si="73"/>
        <v>0</v>
      </c>
      <c r="CV79" s="22">
        <f t="shared" si="73"/>
        <v>0</v>
      </c>
      <c r="CW79" s="22">
        <f t="shared" si="73"/>
        <v>0</v>
      </c>
      <c r="CX79" s="22">
        <f t="shared" si="73"/>
        <v>0</v>
      </c>
      <c r="CY79" s="22">
        <f t="shared" si="73"/>
        <v>0</v>
      </c>
      <c r="CZ79" s="22">
        <f t="shared" si="73"/>
        <v>0</v>
      </c>
      <c r="DA79" s="22">
        <f t="shared" si="73"/>
        <v>0</v>
      </c>
      <c r="DB79" s="22">
        <f t="shared" si="73"/>
        <v>0</v>
      </c>
      <c r="DC79" s="22">
        <f t="shared" si="73"/>
        <v>0</v>
      </c>
      <c r="DD79" s="22">
        <f t="shared" si="73"/>
        <v>0</v>
      </c>
      <c r="DE79" s="22">
        <f t="shared" si="73"/>
        <v>0</v>
      </c>
      <c r="DF79" s="22">
        <f t="shared" si="73"/>
        <v>0</v>
      </c>
      <c r="DG79" s="22">
        <f t="shared" si="73"/>
        <v>80000000</v>
      </c>
      <c r="DH79" s="22">
        <f t="shared" si="73"/>
        <v>0</v>
      </c>
      <c r="DI79" s="22">
        <f t="shared" si="74"/>
        <v>0</v>
      </c>
      <c r="DJ79" s="22">
        <f t="shared" si="74"/>
        <v>0</v>
      </c>
      <c r="DK79" s="22">
        <f t="shared" si="74"/>
        <v>0</v>
      </c>
      <c r="DM79" s="26">
        <f t="shared" si="25"/>
        <v>140000000</v>
      </c>
    </row>
    <row r="80" spans="1:118" ht="36" customHeight="1" x14ac:dyDescent="0.25">
      <c r="A80" s="183"/>
      <c r="B80" s="173"/>
      <c r="C80" s="49" t="s">
        <v>249</v>
      </c>
      <c r="D80" s="19" t="s">
        <v>250</v>
      </c>
      <c r="E80" s="20">
        <v>301</v>
      </c>
      <c r="F80" s="21" t="s">
        <v>251</v>
      </c>
      <c r="G80" s="22">
        <f t="shared" si="66"/>
        <v>29955000</v>
      </c>
      <c r="H80" s="22"/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  <c r="T80" s="22"/>
      <c r="U80" s="22"/>
      <c r="V80" s="22"/>
      <c r="W80" s="22">
        <v>29955000</v>
      </c>
      <c r="X80" s="22"/>
      <c r="Y80" s="22"/>
      <c r="Z80" s="22"/>
      <c r="AA80" s="22"/>
      <c r="AB80" s="23">
        <f t="shared" si="56"/>
        <v>1</v>
      </c>
      <c r="AC80" s="22">
        <f t="shared" si="67"/>
        <v>29955000</v>
      </c>
      <c r="AD80" s="22"/>
      <c r="AE80" s="22"/>
      <c r="AF80" s="22"/>
      <c r="AG80" s="22"/>
      <c r="AH80" s="22"/>
      <c r="AI80" s="22"/>
      <c r="AJ80" s="22"/>
      <c r="AK80" s="22"/>
      <c r="AL80" s="22"/>
      <c r="AM80" s="22"/>
      <c r="AN80" s="22"/>
      <c r="AO80" s="22"/>
      <c r="AP80" s="22"/>
      <c r="AQ80" s="22"/>
      <c r="AR80" s="22"/>
      <c r="AS80" s="22">
        <f>+'[1]ENERO 2017'!$Q$191</f>
        <v>29955000</v>
      </c>
      <c r="AT80" s="22"/>
      <c r="AU80" s="22"/>
      <c r="AV80" s="22"/>
      <c r="AW80" s="22"/>
      <c r="AX80" s="23">
        <f t="shared" si="57"/>
        <v>0</v>
      </c>
      <c r="AY80" s="22">
        <f t="shared" si="68"/>
        <v>0</v>
      </c>
      <c r="AZ80" s="22">
        <f t="shared" si="69"/>
        <v>0</v>
      </c>
      <c r="BA80" s="22">
        <f t="shared" si="69"/>
        <v>0</v>
      </c>
      <c r="BB80" s="22">
        <f t="shared" si="69"/>
        <v>0</v>
      </c>
      <c r="BC80" s="22">
        <f t="shared" si="69"/>
        <v>0</v>
      </c>
      <c r="BD80" s="22">
        <f t="shared" si="69"/>
        <v>0</v>
      </c>
      <c r="BE80" s="22">
        <f t="shared" si="69"/>
        <v>0</v>
      </c>
      <c r="BF80" s="22">
        <f t="shared" si="69"/>
        <v>0</v>
      </c>
      <c r="BG80" s="22">
        <f t="shared" si="69"/>
        <v>0</v>
      </c>
      <c r="BH80" s="22">
        <f t="shared" si="69"/>
        <v>0</v>
      </c>
      <c r="BI80" s="22">
        <f t="shared" si="69"/>
        <v>0</v>
      </c>
      <c r="BJ80" s="22">
        <f t="shared" si="69"/>
        <v>0</v>
      </c>
      <c r="BK80" s="22">
        <f t="shared" si="69"/>
        <v>0</v>
      </c>
      <c r="BL80" s="22">
        <f t="shared" si="69"/>
        <v>0</v>
      </c>
      <c r="BM80" s="22">
        <f t="shared" si="69"/>
        <v>0</v>
      </c>
      <c r="BN80" s="22">
        <f t="shared" si="69"/>
        <v>0</v>
      </c>
      <c r="BO80" s="22">
        <f t="shared" si="69"/>
        <v>0</v>
      </c>
      <c r="BP80" s="22">
        <f t="shared" si="70"/>
        <v>0</v>
      </c>
      <c r="BQ80" s="22">
        <f t="shared" si="70"/>
        <v>0</v>
      </c>
      <c r="BR80" s="22">
        <f t="shared" si="70"/>
        <v>0</v>
      </c>
      <c r="BS80" s="22">
        <f t="shared" si="70"/>
        <v>0</v>
      </c>
      <c r="BT80" s="23">
        <f t="shared" si="59"/>
        <v>0.70219983308295775</v>
      </c>
      <c r="BU80" s="22">
        <f t="shared" si="71"/>
        <v>21034396</v>
      </c>
      <c r="BV80" s="22"/>
      <c r="BW80" s="22"/>
      <c r="BX80" s="22"/>
      <c r="BY80" s="22"/>
      <c r="BZ80" s="22"/>
      <c r="CA80" s="22"/>
      <c r="CB80" s="22"/>
      <c r="CC80" s="22"/>
      <c r="CD80" s="22"/>
      <c r="CE80" s="22"/>
      <c r="CF80" s="22"/>
      <c r="CG80" s="22"/>
      <c r="CH80" s="22"/>
      <c r="CI80" s="22"/>
      <c r="CJ80" s="22"/>
      <c r="CK80" s="22">
        <f>+'[2]FEBRERO 2017'!$H$246</f>
        <v>21034396</v>
      </c>
      <c r="CL80" s="22"/>
      <c r="CM80" s="22"/>
      <c r="CN80" s="22"/>
      <c r="CO80" s="22"/>
      <c r="CP80" s="23">
        <f t="shared" si="49"/>
        <v>0.29780016691704225</v>
      </c>
      <c r="CQ80" s="22">
        <f t="shared" si="72"/>
        <v>8920604</v>
      </c>
      <c r="CR80" s="22">
        <f t="shared" si="75"/>
        <v>0</v>
      </c>
      <c r="CS80" s="22">
        <f t="shared" si="73"/>
        <v>0</v>
      </c>
      <c r="CT80" s="22">
        <f t="shared" si="73"/>
        <v>0</v>
      </c>
      <c r="CU80" s="22">
        <f t="shared" si="73"/>
        <v>0</v>
      </c>
      <c r="CV80" s="22">
        <f t="shared" si="73"/>
        <v>0</v>
      </c>
      <c r="CW80" s="22">
        <f t="shared" si="73"/>
        <v>0</v>
      </c>
      <c r="CX80" s="22">
        <f t="shared" si="73"/>
        <v>0</v>
      </c>
      <c r="CY80" s="22">
        <f t="shared" si="73"/>
        <v>0</v>
      </c>
      <c r="CZ80" s="22">
        <f t="shared" si="73"/>
        <v>0</v>
      </c>
      <c r="DA80" s="22">
        <f t="shared" si="73"/>
        <v>0</v>
      </c>
      <c r="DB80" s="22">
        <f t="shared" si="73"/>
        <v>0</v>
      </c>
      <c r="DC80" s="22">
        <f t="shared" si="73"/>
        <v>0</v>
      </c>
      <c r="DD80" s="22">
        <f t="shared" si="73"/>
        <v>0</v>
      </c>
      <c r="DE80" s="22">
        <f t="shared" si="73"/>
        <v>0</v>
      </c>
      <c r="DF80" s="22">
        <f t="shared" si="73"/>
        <v>0</v>
      </c>
      <c r="DG80" s="22">
        <f t="shared" si="73"/>
        <v>8920604</v>
      </c>
      <c r="DH80" s="22">
        <f t="shared" si="73"/>
        <v>0</v>
      </c>
      <c r="DI80" s="22">
        <f t="shared" si="74"/>
        <v>0</v>
      </c>
      <c r="DJ80" s="22">
        <f t="shared" si="74"/>
        <v>0</v>
      </c>
      <c r="DK80" s="22">
        <f t="shared" si="74"/>
        <v>0</v>
      </c>
      <c r="DM80" s="26">
        <f t="shared" si="25"/>
        <v>29955000</v>
      </c>
    </row>
    <row r="81" spans="1:117" ht="29.25" customHeight="1" x14ac:dyDescent="0.25">
      <c r="A81" s="183"/>
      <c r="B81" s="63" t="s">
        <v>252</v>
      </c>
      <c r="C81" s="76" t="s">
        <v>253</v>
      </c>
      <c r="D81" s="19" t="s">
        <v>254</v>
      </c>
      <c r="E81" s="28">
        <v>301</v>
      </c>
      <c r="F81" s="21" t="s">
        <v>255</v>
      </c>
      <c r="G81" s="22">
        <f t="shared" si="66"/>
        <v>415000000</v>
      </c>
      <c r="H81" s="22">
        <v>30000000</v>
      </c>
      <c r="I81" s="22">
        <v>270000000</v>
      </c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>
        <v>115000000</v>
      </c>
      <c r="U81" s="22"/>
      <c r="V81" s="22"/>
      <c r="W81" s="22"/>
      <c r="X81" s="22"/>
      <c r="Y81" s="22"/>
      <c r="Z81" s="22"/>
      <c r="AA81" s="22"/>
      <c r="AB81" s="23">
        <f t="shared" si="56"/>
        <v>0.72289156626506024</v>
      </c>
      <c r="AC81" s="22">
        <f t="shared" si="67"/>
        <v>300000000</v>
      </c>
      <c r="AD81" s="22">
        <f>+'[1]ENERO 2017'!$J$198</f>
        <v>30000000</v>
      </c>
      <c r="AE81" s="22">
        <f>+'[1]ENERO 2017'!$K$198</f>
        <v>270000000</v>
      </c>
      <c r="AF81" s="22"/>
      <c r="AG81" s="22"/>
      <c r="AH81" s="22"/>
      <c r="AI81" s="22"/>
      <c r="AJ81" s="22"/>
      <c r="AK81" s="22"/>
      <c r="AL81" s="22"/>
      <c r="AM81" s="22"/>
      <c r="AN81" s="22"/>
      <c r="AO81" s="22"/>
      <c r="AP81" s="22"/>
      <c r="AQ81" s="22"/>
      <c r="AR81" s="22"/>
      <c r="AS81" s="22"/>
      <c r="AT81" s="22"/>
      <c r="AU81" s="22"/>
      <c r="AV81" s="22"/>
      <c r="AW81" s="22"/>
      <c r="AX81" s="23">
        <f t="shared" si="57"/>
        <v>0.27710843373493976</v>
      </c>
      <c r="AY81" s="22">
        <f t="shared" si="68"/>
        <v>115000000</v>
      </c>
      <c r="AZ81" s="22">
        <f t="shared" si="69"/>
        <v>0</v>
      </c>
      <c r="BA81" s="22">
        <f t="shared" si="69"/>
        <v>0</v>
      </c>
      <c r="BB81" s="22">
        <f t="shared" si="69"/>
        <v>0</v>
      </c>
      <c r="BC81" s="22">
        <f t="shared" si="69"/>
        <v>0</v>
      </c>
      <c r="BD81" s="22">
        <f t="shared" si="69"/>
        <v>0</v>
      </c>
      <c r="BE81" s="22">
        <f t="shared" si="69"/>
        <v>0</v>
      </c>
      <c r="BF81" s="22">
        <f t="shared" si="69"/>
        <v>0</v>
      </c>
      <c r="BG81" s="22">
        <f t="shared" si="69"/>
        <v>0</v>
      </c>
      <c r="BH81" s="22">
        <f t="shared" si="69"/>
        <v>0</v>
      </c>
      <c r="BI81" s="22">
        <f t="shared" si="69"/>
        <v>0</v>
      </c>
      <c r="BJ81" s="22">
        <f t="shared" si="69"/>
        <v>0</v>
      </c>
      <c r="BK81" s="22">
        <f t="shared" si="69"/>
        <v>0</v>
      </c>
      <c r="BL81" s="22">
        <f t="shared" si="69"/>
        <v>115000000</v>
      </c>
      <c r="BM81" s="22">
        <f t="shared" si="69"/>
        <v>0</v>
      </c>
      <c r="BN81" s="22">
        <f t="shared" si="69"/>
        <v>0</v>
      </c>
      <c r="BO81" s="22">
        <f t="shared" si="69"/>
        <v>0</v>
      </c>
      <c r="BP81" s="22">
        <f t="shared" si="70"/>
        <v>0</v>
      </c>
      <c r="BQ81" s="22">
        <f t="shared" si="70"/>
        <v>0</v>
      </c>
      <c r="BR81" s="22">
        <f t="shared" si="70"/>
        <v>0</v>
      </c>
      <c r="BS81" s="22">
        <f t="shared" si="70"/>
        <v>0</v>
      </c>
      <c r="BT81" s="23">
        <f t="shared" si="59"/>
        <v>0.29083550602409641</v>
      </c>
      <c r="BU81" s="22">
        <f t="shared" si="71"/>
        <v>120696735</v>
      </c>
      <c r="BV81" s="22"/>
      <c r="BW81" s="22">
        <f>+'[2]FEBRERO 2017'!$H$256</f>
        <v>120696735</v>
      </c>
      <c r="BX81" s="22"/>
      <c r="BY81" s="22"/>
      <c r="BZ81" s="22"/>
      <c r="CA81" s="22"/>
      <c r="CB81" s="22"/>
      <c r="CC81" s="22"/>
      <c r="CD81" s="22"/>
      <c r="CE81" s="22"/>
      <c r="CF81" s="22"/>
      <c r="CG81" s="22"/>
      <c r="CH81" s="22"/>
      <c r="CI81" s="22"/>
      <c r="CJ81" s="22"/>
      <c r="CK81" s="22"/>
      <c r="CL81" s="22"/>
      <c r="CM81" s="22"/>
      <c r="CN81" s="22"/>
      <c r="CO81" s="22"/>
      <c r="CP81" s="23">
        <f t="shared" si="49"/>
        <v>0.70916449397590364</v>
      </c>
      <c r="CQ81" s="22">
        <f t="shared" si="72"/>
        <v>294303265</v>
      </c>
      <c r="CR81" s="22">
        <f t="shared" si="75"/>
        <v>30000000</v>
      </c>
      <c r="CS81" s="22">
        <f t="shared" si="73"/>
        <v>149303265</v>
      </c>
      <c r="CT81" s="22">
        <f t="shared" si="73"/>
        <v>0</v>
      </c>
      <c r="CU81" s="22">
        <f t="shared" si="73"/>
        <v>0</v>
      </c>
      <c r="CV81" s="22">
        <f t="shared" si="73"/>
        <v>0</v>
      </c>
      <c r="CW81" s="22">
        <f t="shared" si="73"/>
        <v>0</v>
      </c>
      <c r="CX81" s="22">
        <f t="shared" si="73"/>
        <v>0</v>
      </c>
      <c r="CY81" s="22">
        <f t="shared" si="73"/>
        <v>0</v>
      </c>
      <c r="CZ81" s="22">
        <f t="shared" si="73"/>
        <v>0</v>
      </c>
      <c r="DA81" s="22">
        <f t="shared" si="73"/>
        <v>0</v>
      </c>
      <c r="DB81" s="22">
        <f t="shared" si="73"/>
        <v>0</v>
      </c>
      <c r="DC81" s="22">
        <f t="shared" si="73"/>
        <v>0</v>
      </c>
      <c r="DD81" s="22">
        <f t="shared" si="73"/>
        <v>115000000</v>
      </c>
      <c r="DE81" s="22">
        <f t="shared" si="73"/>
        <v>0</v>
      </c>
      <c r="DF81" s="22">
        <f t="shared" si="73"/>
        <v>0</v>
      </c>
      <c r="DG81" s="22">
        <f t="shared" si="73"/>
        <v>0</v>
      </c>
      <c r="DH81" s="22">
        <f t="shared" si="73"/>
        <v>0</v>
      </c>
      <c r="DI81" s="22">
        <f t="shared" si="74"/>
        <v>0</v>
      </c>
      <c r="DJ81" s="22">
        <f t="shared" si="74"/>
        <v>0</v>
      </c>
      <c r="DK81" s="22">
        <f t="shared" si="74"/>
        <v>0</v>
      </c>
      <c r="DM81" s="26">
        <f t="shared" si="25"/>
        <v>415000000</v>
      </c>
    </row>
    <row r="82" spans="1:117" ht="48" customHeight="1" x14ac:dyDescent="0.25">
      <c r="A82" s="183"/>
      <c r="B82" s="77" t="s">
        <v>256</v>
      </c>
      <c r="C82" s="49" t="s">
        <v>257</v>
      </c>
      <c r="D82" s="19" t="s">
        <v>258</v>
      </c>
      <c r="E82" s="20">
        <v>301</v>
      </c>
      <c r="F82" s="21" t="s">
        <v>259</v>
      </c>
      <c r="G82" s="22">
        <f t="shared" si="66"/>
        <v>408450000</v>
      </c>
      <c r="H82" s="22">
        <v>20000000</v>
      </c>
      <c r="I82" s="22">
        <v>270000000</v>
      </c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>
        <v>115450000</v>
      </c>
      <c r="U82" s="22"/>
      <c r="V82" s="22"/>
      <c r="W82" s="22"/>
      <c r="X82" s="22"/>
      <c r="Y82" s="22"/>
      <c r="Z82" s="22"/>
      <c r="AA82" s="22">
        <v>3000000</v>
      </c>
      <c r="AB82" s="23">
        <f t="shared" si="56"/>
        <v>0.71000122414004163</v>
      </c>
      <c r="AC82" s="22">
        <f t="shared" si="67"/>
        <v>290000000</v>
      </c>
      <c r="AD82" s="22">
        <f>+'[1]ENERO 2017'!$J$213</f>
        <v>20000000</v>
      </c>
      <c r="AE82" s="22">
        <f>+'[1]ENERO 2017'!$K$213</f>
        <v>270000000</v>
      </c>
      <c r="AF82" s="22"/>
      <c r="AG82" s="22"/>
      <c r="AH82" s="22"/>
      <c r="AI82" s="22"/>
      <c r="AJ82" s="22"/>
      <c r="AK82" s="22"/>
      <c r="AL82" s="22"/>
      <c r="AM82" s="22"/>
      <c r="AN82" s="22"/>
      <c r="AO82" s="22"/>
      <c r="AP82" s="22"/>
      <c r="AQ82" s="22"/>
      <c r="AR82" s="22"/>
      <c r="AS82" s="22"/>
      <c r="AT82" s="22"/>
      <c r="AU82" s="22"/>
      <c r="AV82" s="22"/>
      <c r="AW82" s="22"/>
      <c r="AX82" s="23">
        <f t="shared" si="57"/>
        <v>0.28999877585995837</v>
      </c>
      <c r="AY82" s="22">
        <f t="shared" si="68"/>
        <v>118450000</v>
      </c>
      <c r="AZ82" s="22">
        <f t="shared" si="69"/>
        <v>0</v>
      </c>
      <c r="BA82" s="22">
        <f t="shared" si="69"/>
        <v>0</v>
      </c>
      <c r="BB82" s="22">
        <f t="shared" si="69"/>
        <v>0</v>
      </c>
      <c r="BC82" s="22">
        <f t="shared" si="69"/>
        <v>0</v>
      </c>
      <c r="BD82" s="22">
        <f t="shared" si="69"/>
        <v>0</v>
      </c>
      <c r="BE82" s="22">
        <f t="shared" si="69"/>
        <v>0</v>
      </c>
      <c r="BF82" s="22">
        <f t="shared" si="69"/>
        <v>0</v>
      </c>
      <c r="BG82" s="22">
        <f t="shared" si="69"/>
        <v>0</v>
      </c>
      <c r="BH82" s="22">
        <f t="shared" si="69"/>
        <v>0</v>
      </c>
      <c r="BI82" s="22">
        <f t="shared" si="69"/>
        <v>0</v>
      </c>
      <c r="BJ82" s="22">
        <f t="shared" si="69"/>
        <v>0</v>
      </c>
      <c r="BK82" s="22">
        <f t="shared" si="69"/>
        <v>0</v>
      </c>
      <c r="BL82" s="22">
        <f t="shared" si="69"/>
        <v>115450000</v>
      </c>
      <c r="BM82" s="22">
        <f t="shared" si="69"/>
        <v>0</v>
      </c>
      <c r="BN82" s="22">
        <f t="shared" si="69"/>
        <v>0</v>
      </c>
      <c r="BO82" s="22">
        <f t="shared" si="69"/>
        <v>0</v>
      </c>
      <c r="BP82" s="22">
        <f t="shared" si="70"/>
        <v>0</v>
      </c>
      <c r="BQ82" s="22">
        <f t="shared" si="70"/>
        <v>0</v>
      </c>
      <c r="BR82" s="22">
        <f t="shared" si="70"/>
        <v>0</v>
      </c>
      <c r="BS82" s="22">
        <f t="shared" si="70"/>
        <v>3000000</v>
      </c>
      <c r="BT82" s="23">
        <f t="shared" si="59"/>
        <v>0.28400951156812337</v>
      </c>
      <c r="BU82" s="22">
        <f t="shared" si="71"/>
        <v>116003685</v>
      </c>
      <c r="BV82" s="22"/>
      <c r="BW82" s="22">
        <f>+'[2]FEBRERO 2017'!$H$277</f>
        <v>116003685</v>
      </c>
      <c r="BX82" s="22"/>
      <c r="BY82" s="22"/>
      <c r="BZ82" s="22"/>
      <c r="CA82" s="22"/>
      <c r="CB82" s="22"/>
      <c r="CC82" s="22"/>
      <c r="CD82" s="22"/>
      <c r="CE82" s="22"/>
      <c r="CF82" s="22"/>
      <c r="CG82" s="22"/>
      <c r="CH82" s="22"/>
      <c r="CI82" s="22"/>
      <c r="CJ82" s="22"/>
      <c r="CK82" s="22"/>
      <c r="CL82" s="22"/>
      <c r="CM82" s="22"/>
      <c r="CN82" s="22"/>
      <c r="CO82" s="22"/>
      <c r="CP82" s="23">
        <f t="shared" si="49"/>
        <v>0.71599048843187663</v>
      </c>
      <c r="CQ82" s="22">
        <f t="shared" si="72"/>
        <v>292446315</v>
      </c>
      <c r="CR82" s="22">
        <f t="shared" si="75"/>
        <v>20000000</v>
      </c>
      <c r="CS82" s="22">
        <f t="shared" si="73"/>
        <v>153996315</v>
      </c>
      <c r="CT82" s="22">
        <f t="shared" si="73"/>
        <v>0</v>
      </c>
      <c r="CU82" s="22">
        <f t="shared" si="73"/>
        <v>0</v>
      </c>
      <c r="CV82" s="22">
        <f t="shared" si="73"/>
        <v>0</v>
      </c>
      <c r="CW82" s="22">
        <f t="shared" si="73"/>
        <v>0</v>
      </c>
      <c r="CX82" s="22">
        <f t="shared" si="73"/>
        <v>0</v>
      </c>
      <c r="CY82" s="22">
        <f t="shared" si="73"/>
        <v>0</v>
      </c>
      <c r="CZ82" s="22">
        <f t="shared" si="73"/>
        <v>0</v>
      </c>
      <c r="DA82" s="22">
        <f t="shared" si="73"/>
        <v>0</v>
      </c>
      <c r="DB82" s="22">
        <f t="shared" si="73"/>
        <v>0</v>
      </c>
      <c r="DC82" s="22">
        <f t="shared" si="73"/>
        <v>0</v>
      </c>
      <c r="DD82" s="22">
        <f t="shared" si="73"/>
        <v>115450000</v>
      </c>
      <c r="DE82" s="22">
        <f t="shared" si="73"/>
        <v>0</v>
      </c>
      <c r="DF82" s="22">
        <f t="shared" si="73"/>
        <v>0</v>
      </c>
      <c r="DG82" s="22">
        <f t="shared" si="73"/>
        <v>0</v>
      </c>
      <c r="DH82" s="22">
        <f t="shared" si="73"/>
        <v>0</v>
      </c>
      <c r="DI82" s="22">
        <f t="shared" si="74"/>
        <v>0</v>
      </c>
      <c r="DJ82" s="22">
        <f t="shared" si="74"/>
        <v>0</v>
      </c>
      <c r="DK82" s="22">
        <f t="shared" si="74"/>
        <v>3000000</v>
      </c>
      <c r="DM82" s="26">
        <f t="shared" si="25"/>
        <v>408450000</v>
      </c>
    </row>
    <row r="83" spans="1:117" ht="42.75" customHeight="1" x14ac:dyDescent="0.25">
      <c r="A83" s="183"/>
      <c r="B83" s="77" t="s">
        <v>260</v>
      </c>
      <c r="C83" s="49" t="s">
        <v>261</v>
      </c>
      <c r="D83" s="19" t="s">
        <v>262</v>
      </c>
      <c r="E83" s="20">
        <v>301</v>
      </c>
      <c r="F83" s="21" t="s">
        <v>263</v>
      </c>
      <c r="G83" s="22">
        <f t="shared" si="66"/>
        <v>76465225</v>
      </c>
      <c r="H83" s="22">
        <v>880851</v>
      </c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>
        <v>37683184</v>
      </c>
      <c r="X83" s="22"/>
      <c r="Y83" s="22"/>
      <c r="Z83" s="22"/>
      <c r="AA83" s="22">
        <f>33000000+4901190</f>
        <v>37901190</v>
      </c>
      <c r="AB83" s="23">
        <f t="shared" si="56"/>
        <v>0.88514987041495008</v>
      </c>
      <c r="AC83" s="22">
        <f t="shared" si="67"/>
        <v>67683184</v>
      </c>
      <c r="AD83" s="22">
        <f>+'[1]ENERO 2017'!$J$220</f>
        <v>880851</v>
      </c>
      <c r="AE83" s="22"/>
      <c r="AF83" s="22"/>
      <c r="AG83" s="22"/>
      <c r="AH83" s="22"/>
      <c r="AI83" s="22"/>
      <c r="AJ83" s="22"/>
      <c r="AK83" s="22"/>
      <c r="AL83" s="22"/>
      <c r="AM83" s="22"/>
      <c r="AN83" s="22"/>
      <c r="AO83" s="22"/>
      <c r="AP83" s="22"/>
      <c r="AQ83" s="22"/>
      <c r="AR83" s="22"/>
      <c r="AS83" s="22">
        <f>+'[1]ENERO 2017'!$Q$220</f>
        <v>36802333</v>
      </c>
      <c r="AT83" s="22"/>
      <c r="AU83" s="22"/>
      <c r="AV83" s="22"/>
      <c r="AW83" s="22">
        <f>+'[1]ENERO 2017'!$T$220</f>
        <v>30000000</v>
      </c>
      <c r="AX83" s="23">
        <f t="shared" si="57"/>
        <v>0.11485012958504992</v>
      </c>
      <c r="AY83" s="22">
        <f t="shared" si="68"/>
        <v>8782041</v>
      </c>
      <c r="AZ83" s="22">
        <f t="shared" si="69"/>
        <v>0</v>
      </c>
      <c r="BA83" s="22">
        <f t="shared" si="69"/>
        <v>0</v>
      </c>
      <c r="BB83" s="22">
        <f t="shared" si="69"/>
        <v>0</v>
      </c>
      <c r="BC83" s="22">
        <f t="shared" si="69"/>
        <v>0</v>
      </c>
      <c r="BD83" s="22">
        <f t="shared" si="69"/>
        <v>0</v>
      </c>
      <c r="BE83" s="22">
        <f t="shared" si="69"/>
        <v>0</v>
      </c>
      <c r="BF83" s="22">
        <f t="shared" si="69"/>
        <v>0</v>
      </c>
      <c r="BG83" s="22">
        <f t="shared" si="69"/>
        <v>0</v>
      </c>
      <c r="BH83" s="22">
        <f t="shared" si="69"/>
        <v>0</v>
      </c>
      <c r="BI83" s="22">
        <f t="shared" si="69"/>
        <v>0</v>
      </c>
      <c r="BJ83" s="22">
        <f t="shared" si="69"/>
        <v>0</v>
      </c>
      <c r="BK83" s="22">
        <f t="shared" si="69"/>
        <v>0</v>
      </c>
      <c r="BL83" s="22">
        <f t="shared" si="69"/>
        <v>0</v>
      </c>
      <c r="BM83" s="22">
        <f t="shared" si="69"/>
        <v>0</v>
      </c>
      <c r="BN83" s="22">
        <f t="shared" si="69"/>
        <v>0</v>
      </c>
      <c r="BO83" s="22">
        <f t="shared" si="69"/>
        <v>880851</v>
      </c>
      <c r="BP83" s="22">
        <f t="shared" si="70"/>
        <v>0</v>
      </c>
      <c r="BQ83" s="22">
        <f t="shared" si="70"/>
        <v>0</v>
      </c>
      <c r="BR83" s="22">
        <f t="shared" si="70"/>
        <v>0</v>
      </c>
      <c r="BS83" s="22">
        <f t="shared" si="70"/>
        <v>7901190</v>
      </c>
      <c r="BT83" s="23">
        <f t="shared" si="59"/>
        <v>0.12685505077634965</v>
      </c>
      <c r="BU83" s="22">
        <f t="shared" si="71"/>
        <v>9700000</v>
      </c>
      <c r="BV83" s="22"/>
      <c r="BW83" s="22"/>
      <c r="BX83" s="22"/>
      <c r="BY83" s="22"/>
      <c r="BZ83" s="22"/>
      <c r="CA83" s="22"/>
      <c r="CB83" s="22"/>
      <c r="CC83" s="22"/>
      <c r="CD83" s="22"/>
      <c r="CE83" s="22"/>
      <c r="CF83" s="22"/>
      <c r="CG83" s="22"/>
      <c r="CH83" s="22"/>
      <c r="CI83" s="22"/>
      <c r="CJ83" s="22"/>
      <c r="CK83" s="22">
        <f>+'[2]FEBRERO 2017'!$H$302</f>
        <v>9700000</v>
      </c>
      <c r="CL83" s="22"/>
      <c r="CM83" s="22"/>
      <c r="CN83" s="22"/>
      <c r="CO83" s="22"/>
      <c r="CP83" s="23">
        <f t="shared" si="49"/>
        <v>0.87314494922365038</v>
      </c>
      <c r="CQ83" s="22">
        <f t="shared" si="72"/>
        <v>66765225</v>
      </c>
      <c r="CR83" s="22">
        <f t="shared" si="75"/>
        <v>880851</v>
      </c>
      <c r="CS83" s="22">
        <f t="shared" si="73"/>
        <v>0</v>
      </c>
      <c r="CT83" s="22">
        <f t="shared" si="73"/>
        <v>0</v>
      </c>
      <c r="CU83" s="22">
        <f t="shared" si="73"/>
        <v>0</v>
      </c>
      <c r="CV83" s="22">
        <f t="shared" si="73"/>
        <v>0</v>
      </c>
      <c r="CW83" s="22">
        <f t="shared" si="73"/>
        <v>0</v>
      </c>
      <c r="CX83" s="22">
        <f t="shared" si="73"/>
        <v>0</v>
      </c>
      <c r="CY83" s="22">
        <f t="shared" si="73"/>
        <v>0</v>
      </c>
      <c r="CZ83" s="22">
        <f t="shared" si="73"/>
        <v>0</v>
      </c>
      <c r="DA83" s="22">
        <f t="shared" si="73"/>
        <v>0</v>
      </c>
      <c r="DB83" s="22">
        <f t="shared" si="73"/>
        <v>0</v>
      </c>
      <c r="DC83" s="22">
        <f t="shared" si="73"/>
        <v>0</v>
      </c>
      <c r="DD83" s="22">
        <f t="shared" si="73"/>
        <v>0</v>
      </c>
      <c r="DE83" s="22">
        <f t="shared" si="73"/>
        <v>0</v>
      </c>
      <c r="DF83" s="22">
        <f t="shared" si="73"/>
        <v>0</v>
      </c>
      <c r="DG83" s="22">
        <f t="shared" si="73"/>
        <v>27983184</v>
      </c>
      <c r="DH83" s="22">
        <f t="shared" si="73"/>
        <v>0</v>
      </c>
      <c r="DI83" s="22">
        <f t="shared" si="74"/>
        <v>0</v>
      </c>
      <c r="DJ83" s="22">
        <f t="shared" si="74"/>
        <v>0</v>
      </c>
      <c r="DK83" s="22">
        <f t="shared" si="74"/>
        <v>37901190</v>
      </c>
      <c r="DM83" s="26">
        <f t="shared" si="25"/>
        <v>76465225</v>
      </c>
    </row>
    <row r="84" spans="1:117" ht="33" customHeight="1" x14ac:dyDescent="0.25">
      <c r="A84" s="183"/>
      <c r="B84" s="172" t="s">
        <v>264</v>
      </c>
      <c r="C84" s="49" t="s">
        <v>265</v>
      </c>
      <c r="D84" s="19" t="s">
        <v>266</v>
      </c>
      <c r="E84" s="20">
        <v>301</v>
      </c>
      <c r="F84" s="21" t="s">
        <v>237</v>
      </c>
      <c r="G84" s="22">
        <f t="shared" si="66"/>
        <v>1431437569</v>
      </c>
      <c r="H84" s="22">
        <f>5000000+6859058</f>
        <v>11859058</v>
      </c>
      <c r="I84" s="22"/>
      <c r="J84" s="22"/>
      <c r="K84" s="22">
        <v>26578511</v>
      </c>
      <c r="L84" s="22"/>
      <c r="M84" s="22"/>
      <c r="N84" s="22"/>
      <c r="O84" s="22"/>
      <c r="P84" s="22"/>
      <c r="Q84" s="22"/>
      <c r="R84" s="22"/>
      <c r="S84" s="22"/>
      <c r="T84" s="22"/>
      <c r="U84" s="22"/>
      <c r="V84" s="22"/>
      <c r="W84" s="22">
        <v>1393000000</v>
      </c>
      <c r="X84" s="22"/>
      <c r="Y84" s="22"/>
      <c r="Z84" s="22"/>
      <c r="AA84" s="22"/>
      <c r="AB84" s="23">
        <f t="shared" si="56"/>
        <v>0.96679528326673392</v>
      </c>
      <c r="AC84" s="22">
        <f t="shared" si="67"/>
        <v>1383907090</v>
      </c>
      <c r="AD84" s="22"/>
      <c r="AE84" s="22"/>
      <c r="AF84" s="22"/>
      <c r="AG84" s="22"/>
      <c r="AH84" s="22"/>
      <c r="AI84" s="22"/>
      <c r="AJ84" s="22"/>
      <c r="AK84" s="22"/>
      <c r="AL84" s="22"/>
      <c r="AM84" s="22"/>
      <c r="AN84" s="22"/>
      <c r="AO84" s="22"/>
      <c r="AP84" s="22"/>
      <c r="AQ84" s="22"/>
      <c r="AR84" s="22"/>
      <c r="AS84" s="22">
        <f>+'[1]ENERO 2017'!$Q$228</f>
        <v>1383907090</v>
      </c>
      <c r="AT84" s="22"/>
      <c r="AU84" s="22"/>
      <c r="AV84" s="22"/>
      <c r="AW84" s="22"/>
      <c r="AX84" s="23">
        <f t="shared" si="57"/>
        <v>3.3204716733266082E-2</v>
      </c>
      <c r="AY84" s="22">
        <f t="shared" si="68"/>
        <v>47530479</v>
      </c>
      <c r="AZ84" s="22">
        <f t="shared" si="69"/>
        <v>11859058</v>
      </c>
      <c r="BA84" s="22">
        <f t="shared" si="69"/>
        <v>0</v>
      </c>
      <c r="BB84" s="22">
        <f t="shared" si="69"/>
        <v>0</v>
      </c>
      <c r="BC84" s="22">
        <f t="shared" si="69"/>
        <v>26578511</v>
      </c>
      <c r="BD84" s="22">
        <f t="shared" si="69"/>
        <v>0</v>
      </c>
      <c r="BE84" s="22">
        <f t="shared" si="69"/>
        <v>0</v>
      </c>
      <c r="BF84" s="22">
        <f t="shared" si="69"/>
        <v>0</v>
      </c>
      <c r="BG84" s="22">
        <f t="shared" si="69"/>
        <v>0</v>
      </c>
      <c r="BH84" s="22">
        <f t="shared" si="69"/>
        <v>0</v>
      </c>
      <c r="BI84" s="22">
        <f t="shared" si="69"/>
        <v>0</v>
      </c>
      <c r="BJ84" s="22">
        <f t="shared" si="69"/>
        <v>0</v>
      </c>
      <c r="BK84" s="22">
        <f t="shared" si="69"/>
        <v>0</v>
      </c>
      <c r="BL84" s="22">
        <f t="shared" si="69"/>
        <v>0</v>
      </c>
      <c r="BM84" s="22">
        <f t="shared" si="69"/>
        <v>0</v>
      </c>
      <c r="BN84" s="22">
        <f t="shared" si="69"/>
        <v>0</v>
      </c>
      <c r="BO84" s="22">
        <f t="shared" si="69"/>
        <v>9092910</v>
      </c>
      <c r="BP84" s="22">
        <f t="shared" si="70"/>
        <v>0</v>
      </c>
      <c r="BQ84" s="22">
        <f t="shared" si="70"/>
        <v>0</v>
      </c>
      <c r="BR84" s="22">
        <f t="shared" si="70"/>
        <v>0</v>
      </c>
      <c r="BS84" s="22">
        <f t="shared" si="70"/>
        <v>0</v>
      </c>
      <c r="BT84" s="23">
        <f t="shared" si="59"/>
        <v>0.95898264774410147</v>
      </c>
      <c r="BU84" s="22">
        <f t="shared" si="71"/>
        <v>1372723790</v>
      </c>
      <c r="BV84" s="22"/>
      <c r="BW84" s="22"/>
      <c r="BX84" s="22"/>
      <c r="BY84" s="22"/>
      <c r="BZ84" s="22"/>
      <c r="CA84" s="22"/>
      <c r="CB84" s="22"/>
      <c r="CC84" s="22"/>
      <c r="CD84" s="22"/>
      <c r="CE84" s="22"/>
      <c r="CF84" s="22"/>
      <c r="CG84" s="22"/>
      <c r="CH84" s="22"/>
      <c r="CI84" s="22"/>
      <c r="CJ84" s="22"/>
      <c r="CK84" s="22">
        <f>+'[2]FEBRERO 2017'!$H$307</f>
        <v>1372723790</v>
      </c>
      <c r="CL84" s="22"/>
      <c r="CM84" s="22"/>
      <c r="CN84" s="22"/>
      <c r="CO84" s="22"/>
      <c r="CP84" s="23">
        <f t="shared" si="49"/>
        <v>4.1017352255898532E-2</v>
      </c>
      <c r="CQ84" s="22">
        <f t="shared" si="72"/>
        <v>58713779</v>
      </c>
      <c r="CR84" s="22">
        <f t="shared" si="75"/>
        <v>11859058</v>
      </c>
      <c r="CS84" s="22">
        <f t="shared" si="73"/>
        <v>0</v>
      </c>
      <c r="CT84" s="22">
        <f t="shared" si="73"/>
        <v>0</v>
      </c>
      <c r="CU84" s="22">
        <f t="shared" si="73"/>
        <v>26578511</v>
      </c>
      <c r="CV84" s="22">
        <f t="shared" si="73"/>
        <v>0</v>
      </c>
      <c r="CW84" s="22">
        <f t="shared" si="73"/>
        <v>0</v>
      </c>
      <c r="CX84" s="22">
        <f t="shared" si="73"/>
        <v>0</v>
      </c>
      <c r="CY84" s="22">
        <f t="shared" si="73"/>
        <v>0</v>
      </c>
      <c r="CZ84" s="22">
        <f t="shared" si="73"/>
        <v>0</v>
      </c>
      <c r="DA84" s="22">
        <f t="shared" si="73"/>
        <v>0</v>
      </c>
      <c r="DB84" s="22">
        <f t="shared" si="73"/>
        <v>0</v>
      </c>
      <c r="DC84" s="22">
        <f t="shared" si="73"/>
        <v>0</v>
      </c>
      <c r="DD84" s="22">
        <f t="shared" si="73"/>
        <v>0</v>
      </c>
      <c r="DE84" s="22">
        <f t="shared" si="73"/>
        <v>0</v>
      </c>
      <c r="DF84" s="22">
        <f t="shared" si="73"/>
        <v>0</v>
      </c>
      <c r="DG84" s="22">
        <f t="shared" si="73"/>
        <v>20276210</v>
      </c>
      <c r="DH84" s="22">
        <f t="shared" si="73"/>
        <v>0</v>
      </c>
      <c r="DI84" s="22">
        <f t="shared" si="74"/>
        <v>0</v>
      </c>
      <c r="DJ84" s="22">
        <f t="shared" si="74"/>
        <v>0</v>
      </c>
      <c r="DK84" s="22">
        <f t="shared" si="74"/>
        <v>0</v>
      </c>
      <c r="DM84" s="26">
        <f t="shared" si="25"/>
        <v>1431437569</v>
      </c>
    </row>
    <row r="85" spans="1:117" ht="36" customHeight="1" x14ac:dyDescent="0.25">
      <c r="A85" s="183"/>
      <c r="B85" s="173"/>
      <c r="C85" s="49" t="s">
        <v>267</v>
      </c>
      <c r="D85" s="19" t="s">
        <v>268</v>
      </c>
      <c r="E85" s="20">
        <v>301</v>
      </c>
      <c r="F85" s="21" t="s">
        <v>237</v>
      </c>
      <c r="G85" s="22">
        <f t="shared" si="66"/>
        <v>30000000</v>
      </c>
      <c r="H85" s="22"/>
      <c r="I85" s="22">
        <v>30000000</v>
      </c>
      <c r="J85" s="22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2"/>
      <c r="AA85" s="22"/>
      <c r="AB85" s="23">
        <f t="shared" si="56"/>
        <v>1</v>
      </c>
      <c r="AC85" s="22">
        <f t="shared" si="67"/>
        <v>30000000</v>
      </c>
      <c r="AD85" s="22"/>
      <c r="AE85" s="22">
        <f>+'[1]ENERO 2017'!$K$237</f>
        <v>30000000</v>
      </c>
      <c r="AF85" s="22"/>
      <c r="AG85" s="22"/>
      <c r="AH85" s="22"/>
      <c r="AI85" s="22"/>
      <c r="AJ85" s="22"/>
      <c r="AK85" s="22"/>
      <c r="AL85" s="22"/>
      <c r="AM85" s="22"/>
      <c r="AN85" s="22"/>
      <c r="AO85" s="22"/>
      <c r="AP85" s="22"/>
      <c r="AQ85" s="22"/>
      <c r="AR85" s="22"/>
      <c r="AS85" s="22"/>
      <c r="AT85" s="22"/>
      <c r="AU85" s="22"/>
      <c r="AV85" s="22"/>
      <c r="AW85" s="22"/>
      <c r="AX85" s="23">
        <f t="shared" si="57"/>
        <v>0</v>
      </c>
      <c r="AY85" s="22">
        <f t="shared" si="68"/>
        <v>0</v>
      </c>
      <c r="AZ85" s="22">
        <f t="shared" si="69"/>
        <v>0</v>
      </c>
      <c r="BA85" s="22">
        <f t="shared" si="69"/>
        <v>0</v>
      </c>
      <c r="BB85" s="22">
        <f t="shared" si="69"/>
        <v>0</v>
      </c>
      <c r="BC85" s="22">
        <f t="shared" si="69"/>
        <v>0</v>
      </c>
      <c r="BD85" s="22">
        <f t="shared" si="69"/>
        <v>0</v>
      </c>
      <c r="BE85" s="22">
        <f t="shared" si="69"/>
        <v>0</v>
      </c>
      <c r="BF85" s="22">
        <f t="shared" si="69"/>
        <v>0</v>
      </c>
      <c r="BG85" s="22">
        <f t="shared" si="69"/>
        <v>0</v>
      </c>
      <c r="BH85" s="22">
        <f t="shared" si="69"/>
        <v>0</v>
      </c>
      <c r="BI85" s="22">
        <f t="shared" si="69"/>
        <v>0</v>
      </c>
      <c r="BJ85" s="22">
        <f t="shared" si="69"/>
        <v>0</v>
      </c>
      <c r="BK85" s="22">
        <f t="shared" si="69"/>
        <v>0</v>
      </c>
      <c r="BL85" s="22">
        <f t="shared" si="69"/>
        <v>0</v>
      </c>
      <c r="BM85" s="22">
        <f t="shared" si="69"/>
        <v>0</v>
      </c>
      <c r="BN85" s="22">
        <f t="shared" si="69"/>
        <v>0</v>
      </c>
      <c r="BO85" s="22">
        <f t="shared" si="69"/>
        <v>0</v>
      </c>
      <c r="BP85" s="22">
        <f t="shared" si="70"/>
        <v>0</v>
      </c>
      <c r="BQ85" s="22">
        <f t="shared" si="70"/>
        <v>0</v>
      </c>
      <c r="BR85" s="22">
        <f t="shared" si="70"/>
        <v>0</v>
      </c>
      <c r="BS85" s="22">
        <f t="shared" si="70"/>
        <v>0</v>
      </c>
      <c r="BT85" s="23">
        <f t="shared" si="59"/>
        <v>0.88227936666666662</v>
      </c>
      <c r="BU85" s="22">
        <f t="shared" si="71"/>
        <v>26468381</v>
      </c>
      <c r="BV85" s="22"/>
      <c r="BW85" s="22">
        <f>+'[2]FEBRERO 2017'!$H$320</f>
        <v>26468381</v>
      </c>
      <c r="BX85" s="22"/>
      <c r="BY85" s="22"/>
      <c r="BZ85" s="22"/>
      <c r="CA85" s="22"/>
      <c r="CB85" s="22"/>
      <c r="CC85" s="22"/>
      <c r="CD85" s="22"/>
      <c r="CE85" s="22"/>
      <c r="CF85" s="22"/>
      <c r="CG85" s="22"/>
      <c r="CH85" s="22"/>
      <c r="CI85" s="22"/>
      <c r="CJ85" s="22"/>
      <c r="CK85" s="22"/>
      <c r="CL85" s="22"/>
      <c r="CM85" s="22"/>
      <c r="CN85" s="22"/>
      <c r="CO85" s="22"/>
      <c r="CP85" s="23">
        <f t="shared" si="49"/>
        <v>0.11772063333333338</v>
      </c>
      <c r="CQ85" s="22">
        <f t="shared" si="72"/>
        <v>3531619</v>
      </c>
      <c r="CR85" s="22">
        <f t="shared" si="75"/>
        <v>0</v>
      </c>
      <c r="CS85" s="22">
        <f t="shared" si="73"/>
        <v>3531619</v>
      </c>
      <c r="CT85" s="22">
        <f t="shared" si="73"/>
        <v>0</v>
      </c>
      <c r="CU85" s="22">
        <f t="shared" si="73"/>
        <v>0</v>
      </c>
      <c r="CV85" s="22">
        <f t="shared" si="73"/>
        <v>0</v>
      </c>
      <c r="CW85" s="22">
        <f t="shared" si="73"/>
        <v>0</v>
      </c>
      <c r="CX85" s="22">
        <f t="shared" si="73"/>
        <v>0</v>
      </c>
      <c r="CY85" s="22">
        <f t="shared" si="73"/>
        <v>0</v>
      </c>
      <c r="CZ85" s="22">
        <f t="shared" si="73"/>
        <v>0</v>
      </c>
      <c r="DA85" s="22">
        <f t="shared" si="73"/>
        <v>0</v>
      </c>
      <c r="DB85" s="22">
        <f t="shared" si="73"/>
        <v>0</v>
      </c>
      <c r="DC85" s="22">
        <f t="shared" si="73"/>
        <v>0</v>
      </c>
      <c r="DD85" s="22">
        <f t="shared" si="73"/>
        <v>0</v>
      </c>
      <c r="DE85" s="22">
        <f t="shared" si="73"/>
        <v>0</v>
      </c>
      <c r="DF85" s="22">
        <f t="shared" si="73"/>
        <v>0</v>
      </c>
      <c r="DG85" s="22">
        <f t="shared" si="73"/>
        <v>0</v>
      </c>
      <c r="DH85" s="22">
        <f t="shared" si="73"/>
        <v>0</v>
      </c>
      <c r="DI85" s="22">
        <f t="shared" si="74"/>
        <v>0</v>
      </c>
      <c r="DJ85" s="22">
        <f t="shared" si="74"/>
        <v>0</v>
      </c>
      <c r="DK85" s="22">
        <f t="shared" si="74"/>
        <v>0</v>
      </c>
      <c r="DM85" s="26">
        <f t="shared" si="25"/>
        <v>30000000</v>
      </c>
    </row>
    <row r="86" spans="1:117" ht="24.75" customHeight="1" x14ac:dyDescent="0.25">
      <c r="A86" s="183"/>
      <c r="B86" s="174"/>
      <c r="C86" s="49" t="s">
        <v>269</v>
      </c>
      <c r="D86" s="19" t="s">
        <v>270</v>
      </c>
      <c r="E86" s="78">
        <v>301</v>
      </c>
      <c r="F86" s="21" t="s">
        <v>237</v>
      </c>
      <c r="G86" s="22">
        <f t="shared" si="66"/>
        <v>84000000</v>
      </c>
      <c r="H86" s="22"/>
      <c r="I86" s="22">
        <v>84000000</v>
      </c>
      <c r="J86" s="22"/>
      <c r="K86" s="22"/>
      <c r="L86" s="22"/>
      <c r="M86" s="22"/>
      <c r="N86" s="22"/>
      <c r="O86" s="22"/>
      <c r="P86" s="22"/>
      <c r="Q86" s="22"/>
      <c r="R86" s="22"/>
      <c r="S86" s="22"/>
      <c r="T86" s="22"/>
      <c r="U86" s="22"/>
      <c r="V86" s="22"/>
      <c r="W86" s="22"/>
      <c r="X86" s="22"/>
      <c r="Y86" s="22"/>
      <c r="Z86" s="22"/>
      <c r="AA86" s="22"/>
      <c r="AB86" s="23">
        <f t="shared" si="56"/>
        <v>1</v>
      </c>
      <c r="AC86" s="22">
        <f t="shared" si="67"/>
        <v>84000000</v>
      </c>
      <c r="AD86" s="22"/>
      <c r="AE86" s="22">
        <f>+'[1]ENERO 2017'!$K$244</f>
        <v>84000000</v>
      </c>
      <c r="AF86" s="22"/>
      <c r="AG86" s="22"/>
      <c r="AH86" s="22"/>
      <c r="AI86" s="22"/>
      <c r="AJ86" s="22"/>
      <c r="AK86" s="22"/>
      <c r="AL86" s="22"/>
      <c r="AM86" s="22"/>
      <c r="AN86" s="22"/>
      <c r="AO86" s="22"/>
      <c r="AP86" s="22"/>
      <c r="AQ86" s="22"/>
      <c r="AR86" s="22"/>
      <c r="AS86" s="22"/>
      <c r="AT86" s="22"/>
      <c r="AU86" s="22"/>
      <c r="AV86" s="22"/>
      <c r="AW86" s="22"/>
      <c r="AX86" s="23">
        <f t="shared" si="57"/>
        <v>0</v>
      </c>
      <c r="AY86" s="22">
        <f t="shared" si="68"/>
        <v>0</v>
      </c>
      <c r="AZ86" s="22">
        <f t="shared" si="69"/>
        <v>0</v>
      </c>
      <c r="BA86" s="22">
        <f t="shared" si="69"/>
        <v>0</v>
      </c>
      <c r="BB86" s="22">
        <f t="shared" si="69"/>
        <v>0</v>
      </c>
      <c r="BC86" s="22">
        <f t="shared" si="69"/>
        <v>0</v>
      </c>
      <c r="BD86" s="22">
        <f t="shared" si="69"/>
        <v>0</v>
      </c>
      <c r="BE86" s="22">
        <f t="shared" si="69"/>
        <v>0</v>
      </c>
      <c r="BF86" s="22">
        <f t="shared" si="69"/>
        <v>0</v>
      </c>
      <c r="BG86" s="22">
        <f t="shared" si="69"/>
        <v>0</v>
      </c>
      <c r="BH86" s="22">
        <f t="shared" si="69"/>
        <v>0</v>
      </c>
      <c r="BI86" s="22">
        <f t="shared" si="69"/>
        <v>0</v>
      </c>
      <c r="BJ86" s="22">
        <f t="shared" si="69"/>
        <v>0</v>
      </c>
      <c r="BK86" s="22">
        <f t="shared" si="69"/>
        <v>0</v>
      </c>
      <c r="BL86" s="22">
        <f t="shared" si="69"/>
        <v>0</v>
      </c>
      <c r="BM86" s="22">
        <f t="shared" si="69"/>
        <v>0</v>
      </c>
      <c r="BN86" s="22">
        <f t="shared" si="69"/>
        <v>0</v>
      </c>
      <c r="BO86" s="22">
        <f t="shared" si="69"/>
        <v>0</v>
      </c>
      <c r="BP86" s="22">
        <f t="shared" si="70"/>
        <v>0</v>
      </c>
      <c r="BQ86" s="22">
        <f t="shared" si="70"/>
        <v>0</v>
      </c>
      <c r="BR86" s="22">
        <f t="shared" si="70"/>
        <v>0</v>
      </c>
      <c r="BS86" s="22">
        <f t="shared" si="70"/>
        <v>0</v>
      </c>
      <c r="BT86" s="23">
        <f t="shared" si="59"/>
        <v>0.7991935238095238</v>
      </c>
      <c r="BU86" s="22">
        <f t="shared" si="71"/>
        <v>67132256</v>
      </c>
      <c r="BV86" s="22"/>
      <c r="BW86" s="22">
        <f>+'[2]FEBRERO 2017'!$H$331</f>
        <v>67132256</v>
      </c>
      <c r="BX86" s="22"/>
      <c r="BY86" s="22"/>
      <c r="BZ86" s="22"/>
      <c r="CA86" s="22"/>
      <c r="CB86" s="22"/>
      <c r="CC86" s="22"/>
      <c r="CD86" s="22"/>
      <c r="CE86" s="22"/>
      <c r="CF86" s="22"/>
      <c r="CG86" s="22"/>
      <c r="CH86" s="22"/>
      <c r="CI86" s="22"/>
      <c r="CJ86" s="22"/>
      <c r="CK86" s="22"/>
      <c r="CL86" s="22"/>
      <c r="CM86" s="22"/>
      <c r="CN86" s="22"/>
      <c r="CO86" s="22"/>
      <c r="CP86" s="23">
        <f t="shared" si="49"/>
        <v>0.2008064761904762</v>
      </c>
      <c r="CQ86" s="22">
        <f t="shared" si="72"/>
        <v>16867744</v>
      </c>
      <c r="CR86" s="22">
        <f t="shared" si="75"/>
        <v>0</v>
      </c>
      <c r="CS86" s="22">
        <f t="shared" si="73"/>
        <v>16867744</v>
      </c>
      <c r="CT86" s="22">
        <f t="shared" si="73"/>
        <v>0</v>
      </c>
      <c r="CU86" s="22">
        <f t="shared" si="73"/>
        <v>0</v>
      </c>
      <c r="CV86" s="22">
        <f t="shared" si="73"/>
        <v>0</v>
      </c>
      <c r="CW86" s="22">
        <f t="shared" si="73"/>
        <v>0</v>
      </c>
      <c r="CX86" s="22">
        <f t="shared" si="73"/>
        <v>0</v>
      </c>
      <c r="CY86" s="22">
        <f t="shared" si="73"/>
        <v>0</v>
      </c>
      <c r="CZ86" s="22">
        <f t="shared" si="73"/>
        <v>0</v>
      </c>
      <c r="DA86" s="22">
        <f t="shared" si="73"/>
        <v>0</v>
      </c>
      <c r="DB86" s="22">
        <f t="shared" si="73"/>
        <v>0</v>
      </c>
      <c r="DC86" s="22">
        <f t="shared" si="73"/>
        <v>0</v>
      </c>
      <c r="DD86" s="22">
        <f t="shared" si="73"/>
        <v>0</v>
      </c>
      <c r="DE86" s="22">
        <f t="shared" si="73"/>
        <v>0</v>
      </c>
      <c r="DF86" s="22">
        <f t="shared" si="73"/>
        <v>0</v>
      </c>
      <c r="DG86" s="22">
        <f t="shared" si="73"/>
        <v>0</v>
      </c>
      <c r="DH86" s="22">
        <f t="shared" si="73"/>
        <v>0</v>
      </c>
      <c r="DI86" s="22">
        <f t="shared" si="74"/>
        <v>0</v>
      </c>
      <c r="DJ86" s="22">
        <f t="shared" si="74"/>
        <v>0</v>
      </c>
      <c r="DK86" s="22">
        <f t="shared" si="74"/>
        <v>0</v>
      </c>
      <c r="DM86" s="26">
        <f t="shared" ref="DM86:DM105" si="76">+AC86+AY86</f>
        <v>84000000</v>
      </c>
    </row>
    <row r="87" spans="1:117" ht="23.25" customHeight="1" x14ac:dyDescent="0.25">
      <c r="A87" s="183"/>
      <c r="B87" s="77" t="s">
        <v>271</v>
      </c>
      <c r="C87" s="49" t="s">
        <v>272</v>
      </c>
      <c r="D87" s="19" t="s">
        <v>273</v>
      </c>
      <c r="E87" s="78">
        <v>301</v>
      </c>
      <c r="F87" s="21" t="s">
        <v>237</v>
      </c>
      <c r="G87" s="22">
        <f t="shared" si="66"/>
        <v>50000000</v>
      </c>
      <c r="H87" s="22"/>
      <c r="I87" s="22"/>
      <c r="J87" s="22">
        <v>50000000</v>
      </c>
      <c r="K87" s="22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  <c r="AA87" s="22"/>
      <c r="AB87" s="23">
        <f t="shared" si="56"/>
        <v>1</v>
      </c>
      <c r="AC87" s="22">
        <f t="shared" si="67"/>
        <v>50000000</v>
      </c>
      <c r="AD87" s="22"/>
      <c r="AE87" s="22"/>
      <c r="AF87" s="22">
        <f>+'[1]ENERO 2017'!$L$252</f>
        <v>50000000</v>
      </c>
      <c r="AG87" s="22"/>
      <c r="AH87" s="22"/>
      <c r="AI87" s="22"/>
      <c r="AJ87" s="22"/>
      <c r="AK87" s="22"/>
      <c r="AL87" s="22"/>
      <c r="AM87" s="22"/>
      <c r="AN87" s="22"/>
      <c r="AO87" s="22"/>
      <c r="AP87" s="22"/>
      <c r="AQ87" s="22"/>
      <c r="AR87" s="22"/>
      <c r="AS87" s="22"/>
      <c r="AT87" s="22"/>
      <c r="AU87" s="22"/>
      <c r="AV87" s="22"/>
      <c r="AW87" s="22"/>
      <c r="AX87" s="23">
        <f t="shared" si="57"/>
        <v>0</v>
      </c>
      <c r="AY87" s="22">
        <f t="shared" si="68"/>
        <v>0</v>
      </c>
      <c r="AZ87" s="22">
        <f t="shared" si="69"/>
        <v>0</v>
      </c>
      <c r="BA87" s="22">
        <f t="shared" si="69"/>
        <v>0</v>
      </c>
      <c r="BB87" s="22">
        <f t="shared" si="69"/>
        <v>0</v>
      </c>
      <c r="BC87" s="22">
        <f t="shared" si="69"/>
        <v>0</v>
      </c>
      <c r="BD87" s="22">
        <f t="shared" si="69"/>
        <v>0</v>
      </c>
      <c r="BE87" s="22">
        <f t="shared" si="69"/>
        <v>0</v>
      </c>
      <c r="BF87" s="22">
        <f t="shared" si="69"/>
        <v>0</v>
      </c>
      <c r="BG87" s="22">
        <f t="shared" si="69"/>
        <v>0</v>
      </c>
      <c r="BH87" s="22">
        <f t="shared" si="69"/>
        <v>0</v>
      </c>
      <c r="BI87" s="22">
        <f t="shared" si="69"/>
        <v>0</v>
      </c>
      <c r="BJ87" s="22">
        <f t="shared" si="69"/>
        <v>0</v>
      </c>
      <c r="BK87" s="22">
        <f t="shared" si="69"/>
        <v>0</v>
      </c>
      <c r="BL87" s="22">
        <f t="shared" si="69"/>
        <v>0</v>
      </c>
      <c r="BM87" s="22">
        <f t="shared" si="69"/>
        <v>0</v>
      </c>
      <c r="BN87" s="22">
        <f t="shared" si="69"/>
        <v>0</v>
      </c>
      <c r="BO87" s="22">
        <f t="shared" si="70"/>
        <v>0</v>
      </c>
      <c r="BP87" s="22">
        <f t="shared" si="70"/>
        <v>0</v>
      </c>
      <c r="BQ87" s="22">
        <f t="shared" si="70"/>
        <v>0</v>
      </c>
      <c r="BR87" s="22">
        <f t="shared" si="70"/>
        <v>0</v>
      </c>
      <c r="BS87" s="22">
        <f t="shared" si="70"/>
        <v>0</v>
      </c>
      <c r="BT87" s="23">
        <f t="shared" si="59"/>
        <v>0.72192047999999998</v>
      </c>
      <c r="BU87" s="22">
        <f t="shared" si="71"/>
        <v>36096024</v>
      </c>
      <c r="BV87" s="22"/>
      <c r="BW87" s="22"/>
      <c r="BX87" s="22">
        <f>+'[2]FEBRERO 2017'!$H$357</f>
        <v>36096024</v>
      </c>
      <c r="BY87" s="22"/>
      <c r="BZ87" s="22"/>
      <c r="CA87" s="22"/>
      <c r="CB87" s="22"/>
      <c r="CC87" s="22"/>
      <c r="CD87" s="22"/>
      <c r="CE87" s="22"/>
      <c r="CF87" s="22"/>
      <c r="CG87" s="22"/>
      <c r="CH87" s="22"/>
      <c r="CI87" s="22"/>
      <c r="CJ87" s="22"/>
      <c r="CK87" s="22"/>
      <c r="CL87" s="22"/>
      <c r="CM87" s="22"/>
      <c r="CN87" s="22"/>
      <c r="CO87" s="22"/>
      <c r="CP87" s="23">
        <f t="shared" si="49"/>
        <v>0.27807952000000002</v>
      </c>
      <c r="CQ87" s="22">
        <f t="shared" si="72"/>
        <v>13903976</v>
      </c>
      <c r="CR87" s="22">
        <f t="shared" si="75"/>
        <v>0</v>
      </c>
      <c r="CS87" s="22">
        <f t="shared" si="73"/>
        <v>0</v>
      </c>
      <c r="CT87" s="22">
        <f t="shared" si="73"/>
        <v>13903976</v>
      </c>
      <c r="CU87" s="22">
        <f t="shared" si="73"/>
        <v>0</v>
      </c>
      <c r="CV87" s="22">
        <f t="shared" si="73"/>
        <v>0</v>
      </c>
      <c r="CW87" s="22">
        <f t="shared" si="73"/>
        <v>0</v>
      </c>
      <c r="CX87" s="22">
        <f t="shared" si="73"/>
        <v>0</v>
      </c>
      <c r="CY87" s="22">
        <f t="shared" si="73"/>
        <v>0</v>
      </c>
      <c r="CZ87" s="22">
        <f t="shared" si="73"/>
        <v>0</v>
      </c>
      <c r="DA87" s="22">
        <f t="shared" si="73"/>
        <v>0</v>
      </c>
      <c r="DB87" s="22">
        <f t="shared" si="73"/>
        <v>0</v>
      </c>
      <c r="DC87" s="22">
        <f t="shared" si="73"/>
        <v>0</v>
      </c>
      <c r="DD87" s="22">
        <f t="shared" si="73"/>
        <v>0</v>
      </c>
      <c r="DE87" s="22">
        <f t="shared" si="73"/>
        <v>0</v>
      </c>
      <c r="DF87" s="22">
        <f t="shared" si="73"/>
        <v>0</v>
      </c>
      <c r="DG87" s="22">
        <f t="shared" si="73"/>
        <v>0</v>
      </c>
      <c r="DH87" s="22">
        <f t="shared" si="73"/>
        <v>0</v>
      </c>
      <c r="DI87" s="22">
        <f t="shared" si="74"/>
        <v>0</v>
      </c>
      <c r="DJ87" s="22">
        <f t="shared" si="74"/>
        <v>0</v>
      </c>
      <c r="DK87" s="22">
        <f t="shared" si="74"/>
        <v>0</v>
      </c>
      <c r="DM87" s="26">
        <f t="shared" si="76"/>
        <v>50000000</v>
      </c>
    </row>
    <row r="88" spans="1:117" s="43" customFormat="1" ht="21" customHeight="1" thickBot="1" x14ac:dyDescent="0.3">
      <c r="A88" s="74"/>
      <c r="B88" s="184" t="s">
        <v>274</v>
      </c>
      <c r="C88" s="185"/>
      <c r="D88" s="185"/>
      <c r="E88" s="185"/>
      <c r="F88" s="186"/>
      <c r="G88" s="59">
        <f t="shared" ref="G88:M88" si="77">SUM(G74:G87)</f>
        <v>2912307794</v>
      </c>
      <c r="H88" s="59">
        <f t="shared" si="77"/>
        <v>277739909</v>
      </c>
      <c r="I88" s="59">
        <f t="shared" si="77"/>
        <v>714000000</v>
      </c>
      <c r="J88" s="59">
        <f t="shared" si="77"/>
        <v>50000000</v>
      </c>
      <c r="K88" s="59">
        <f t="shared" si="77"/>
        <v>26578511</v>
      </c>
      <c r="L88" s="59">
        <f t="shared" si="77"/>
        <v>0</v>
      </c>
      <c r="M88" s="59">
        <f t="shared" si="77"/>
        <v>0</v>
      </c>
      <c r="N88" s="59"/>
      <c r="O88" s="59">
        <f t="shared" ref="O88:AA88" si="78">SUM(O74:O87)</f>
        <v>0</v>
      </c>
      <c r="P88" s="59">
        <f t="shared" si="78"/>
        <v>0</v>
      </c>
      <c r="Q88" s="59">
        <f t="shared" si="78"/>
        <v>0</v>
      </c>
      <c r="R88" s="59">
        <f t="shared" si="78"/>
        <v>0</v>
      </c>
      <c r="S88" s="59">
        <f t="shared" si="78"/>
        <v>0</v>
      </c>
      <c r="T88" s="59">
        <f t="shared" si="78"/>
        <v>230450000</v>
      </c>
      <c r="U88" s="59">
        <f t="shared" si="78"/>
        <v>0</v>
      </c>
      <c r="V88" s="59">
        <f t="shared" si="78"/>
        <v>0</v>
      </c>
      <c r="W88" s="59">
        <f t="shared" si="78"/>
        <v>1570638184</v>
      </c>
      <c r="X88" s="59">
        <f t="shared" si="78"/>
        <v>0</v>
      </c>
      <c r="Y88" s="59">
        <f t="shared" si="78"/>
        <v>0</v>
      </c>
      <c r="Z88" s="59">
        <f t="shared" si="78"/>
        <v>0</v>
      </c>
      <c r="AA88" s="59">
        <f t="shared" si="78"/>
        <v>42901190</v>
      </c>
      <c r="AB88" s="40">
        <f t="shared" si="56"/>
        <v>0.89981741607082344</v>
      </c>
      <c r="AC88" s="59">
        <f t="shared" ref="AC88:AW88" si="79">SUM(AC74:AC87)</f>
        <v>2620545274</v>
      </c>
      <c r="AD88" s="59">
        <f t="shared" si="79"/>
        <v>265880851</v>
      </c>
      <c r="AE88" s="59">
        <f t="shared" si="79"/>
        <v>714000000</v>
      </c>
      <c r="AF88" s="59">
        <f t="shared" si="79"/>
        <v>50000000</v>
      </c>
      <c r="AG88" s="59">
        <f t="shared" si="79"/>
        <v>0</v>
      </c>
      <c r="AH88" s="59">
        <f t="shared" si="79"/>
        <v>0</v>
      </c>
      <c r="AI88" s="59">
        <f t="shared" si="79"/>
        <v>0</v>
      </c>
      <c r="AJ88" s="59">
        <f t="shared" si="79"/>
        <v>0</v>
      </c>
      <c r="AK88" s="59">
        <f t="shared" si="79"/>
        <v>0</v>
      </c>
      <c r="AL88" s="59">
        <f t="shared" si="79"/>
        <v>0</v>
      </c>
      <c r="AM88" s="59">
        <f t="shared" si="79"/>
        <v>0</v>
      </c>
      <c r="AN88" s="59">
        <f t="shared" si="79"/>
        <v>0</v>
      </c>
      <c r="AO88" s="59">
        <f t="shared" si="79"/>
        <v>0</v>
      </c>
      <c r="AP88" s="59">
        <f t="shared" si="79"/>
        <v>0</v>
      </c>
      <c r="AQ88" s="59">
        <f t="shared" si="79"/>
        <v>0</v>
      </c>
      <c r="AR88" s="59">
        <f t="shared" si="79"/>
        <v>0</v>
      </c>
      <c r="AS88" s="59">
        <f t="shared" si="79"/>
        <v>1560664423</v>
      </c>
      <c r="AT88" s="59">
        <f t="shared" si="79"/>
        <v>0</v>
      </c>
      <c r="AU88" s="59">
        <f t="shared" si="79"/>
        <v>0</v>
      </c>
      <c r="AV88" s="59">
        <f t="shared" si="79"/>
        <v>0</v>
      </c>
      <c r="AW88" s="59">
        <f t="shared" si="79"/>
        <v>30000000</v>
      </c>
      <c r="AX88" s="40">
        <f t="shared" si="57"/>
        <v>0.10018258392917656</v>
      </c>
      <c r="AY88" s="59">
        <f t="shared" ref="AY88:BS88" si="80">SUM(AY74:AY87)</f>
        <v>291762520</v>
      </c>
      <c r="AZ88" s="59">
        <f t="shared" si="80"/>
        <v>11859058</v>
      </c>
      <c r="BA88" s="59">
        <f t="shared" si="80"/>
        <v>0</v>
      </c>
      <c r="BB88" s="59">
        <f t="shared" si="80"/>
        <v>0</v>
      </c>
      <c r="BC88" s="59">
        <f t="shared" si="80"/>
        <v>26578511</v>
      </c>
      <c r="BD88" s="59">
        <f t="shared" si="80"/>
        <v>0</v>
      </c>
      <c r="BE88" s="59">
        <f t="shared" si="80"/>
        <v>0</v>
      </c>
      <c r="BF88" s="59">
        <f t="shared" si="80"/>
        <v>0</v>
      </c>
      <c r="BG88" s="59">
        <f t="shared" si="80"/>
        <v>0</v>
      </c>
      <c r="BH88" s="59">
        <f t="shared" si="80"/>
        <v>0</v>
      </c>
      <c r="BI88" s="59">
        <f t="shared" si="80"/>
        <v>0</v>
      </c>
      <c r="BJ88" s="59">
        <f t="shared" si="80"/>
        <v>0</v>
      </c>
      <c r="BK88" s="59">
        <f t="shared" si="80"/>
        <v>0</v>
      </c>
      <c r="BL88" s="59">
        <f t="shared" si="80"/>
        <v>230450000</v>
      </c>
      <c r="BM88" s="59">
        <f t="shared" si="80"/>
        <v>0</v>
      </c>
      <c r="BN88" s="59">
        <f t="shared" si="80"/>
        <v>0</v>
      </c>
      <c r="BO88" s="59">
        <f t="shared" si="80"/>
        <v>9973761</v>
      </c>
      <c r="BP88" s="59">
        <f t="shared" si="80"/>
        <v>0</v>
      </c>
      <c r="BQ88" s="59">
        <f t="shared" si="80"/>
        <v>0</v>
      </c>
      <c r="BR88" s="59">
        <f t="shared" si="80"/>
        <v>0</v>
      </c>
      <c r="BS88" s="59">
        <f t="shared" si="80"/>
        <v>12901190</v>
      </c>
      <c r="BT88" s="40">
        <f t="shared" si="59"/>
        <v>0.65152146071549466</v>
      </c>
      <c r="BU88" s="59">
        <f t="shared" ref="BU88:CO88" si="81">SUM(BU74:BU87)</f>
        <v>1897431028</v>
      </c>
      <c r="BV88" s="59">
        <f t="shared" si="81"/>
        <v>52867236</v>
      </c>
      <c r="BW88" s="59">
        <f t="shared" si="81"/>
        <v>380629582</v>
      </c>
      <c r="BX88" s="59">
        <f t="shared" si="81"/>
        <v>36096024</v>
      </c>
      <c r="BY88" s="59">
        <f t="shared" si="81"/>
        <v>0</v>
      </c>
      <c r="BZ88" s="59">
        <f t="shared" si="81"/>
        <v>0</v>
      </c>
      <c r="CA88" s="59">
        <f t="shared" si="81"/>
        <v>0</v>
      </c>
      <c r="CB88" s="59">
        <f t="shared" si="81"/>
        <v>0</v>
      </c>
      <c r="CC88" s="59">
        <f t="shared" si="81"/>
        <v>0</v>
      </c>
      <c r="CD88" s="59">
        <f t="shared" si="81"/>
        <v>0</v>
      </c>
      <c r="CE88" s="59">
        <f t="shared" si="81"/>
        <v>0</v>
      </c>
      <c r="CF88" s="59">
        <f t="shared" si="81"/>
        <v>0</v>
      </c>
      <c r="CG88" s="59">
        <f t="shared" si="81"/>
        <v>0</v>
      </c>
      <c r="CH88" s="59">
        <f t="shared" si="81"/>
        <v>0</v>
      </c>
      <c r="CI88" s="59">
        <f t="shared" si="81"/>
        <v>0</v>
      </c>
      <c r="CJ88" s="59">
        <f t="shared" si="81"/>
        <v>0</v>
      </c>
      <c r="CK88" s="59">
        <f t="shared" si="81"/>
        <v>1427838186</v>
      </c>
      <c r="CL88" s="59">
        <f t="shared" si="81"/>
        <v>0</v>
      </c>
      <c r="CM88" s="59">
        <f t="shared" si="81"/>
        <v>0</v>
      </c>
      <c r="CN88" s="59">
        <f t="shared" si="81"/>
        <v>0</v>
      </c>
      <c r="CO88" s="59">
        <f t="shared" si="81"/>
        <v>0</v>
      </c>
      <c r="CP88" s="40">
        <f t="shared" si="49"/>
        <v>0.34847853928450534</v>
      </c>
      <c r="CQ88" s="59">
        <f t="shared" ref="CQ88:DK88" si="82">SUM(CQ74:CQ87)</f>
        <v>1014876766</v>
      </c>
      <c r="CR88" s="59">
        <f t="shared" si="82"/>
        <v>224872673</v>
      </c>
      <c r="CS88" s="59">
        <f t="shared" si="82"/>
        <v>333370418</v>
      </c>
      <c r="CT88" s="59">
        <f t="shared" si="82"/>
        <v>13903976</v>
      </c>
      <c r="CU88" s="59">
        <f t="shared" si="82"/>
        <v>26578511</v>
      </c>
      <c r="CV88" s="59">
        <f t="shared" si="82"/>
        <v>0</v>
      </c>
      <c r="CW88" s="59">
        <f t="shared" si="82"/>
        <v>0</v>
      </c>
      <c r="CX88" s="59">
        <f t="shared" si="82"/>
        <v>0</v>
      </c>
      <c r="CY88" s="59">
        <f t="shared" si="82"/>
        <v>0</v>
      </c>
      <c r="CZ88" s="59">
        <f t="shared" si="82"/>
        <v>0</v>
      </c>
      <c r="DA88" s="59">
        <f t="shared" si="82"/>
        <v>0</v>
      </c>
      <c r="DB88" s="59">
        <f t="shared" si="82"/>
        <v>0</v>
      </c>
      <c r="DC88" s="59">
        <f t="shared" si="82"/>
        <v>0</v>
      </c>
      <c r="DD88" s="59">
        <f t="shared" si="82"/>
        <v>230450000</v>
      </c>
      <c r="DE88" s="59">
        <f t="shared" si="82"/>
        <v>0</v>
      </c>
      <c r="DF88" s="59">
        <f t="shared" si="82"/>
        <v>0</v>
      </c>
      <c r="DG88" s="59">
        <f t="shared" si="82"/>
        <v>142799998</v>
      </c>
      <c r="DH88" s="59">
        <f t="shared" si="82"/>
        <v>0</v>
      </c>
      <c r="DI88" s="59">
        <f t="shared" si="82"/>
        <v>0</v>
      </c>
      <c r="DJ88" s="59">
        <f t="shared" si="82"/>
        <v>0</v>
      </c>
      <c r="DK88" s="59">
        <f t="shared" si="82"/>
        <v>42901190</v>
      </c>
      <c r="DM88" s="26">
        <f t="shared" si="76"/>
        <v>2912307794</v>
      </c>
    </row>
    <row r="89" spans="1:117" ht="30.75" customHeight="1" thickTop="1" x14ac:dyDescent="0.25">
      <c r="A89" s="187" t="s">
        <v>275</v>
      </c>
      <c r="B89" s="188" t="s">
        <v>276</v>
      </c>
      <c r="C89" s="49" t="s">
        <v>277</v>
      </c>
      <c r="D89" s="19" t="s">
        <v>278</v>
      </c>
      <c r="E89" s="79">
        <v>111</v>
      </c>
      <c r="F89" s="21" t="s">
        <v>237</v>
      </c>
      <c r="G89" s="22">
        <f t="shared" ref="G89:G104" si="83">SUM(H89:AA89)</f>
        <v>1028515825</v>
      </c>
      <c r="H89" s="22"/>
      <c r="I89" s="22"/>
      <c r="J89" s="22"/>
      <c r="K89" s="22"/>
      <c r="L89" s="22"/>
      <c r="M89" s="22"/>
      <c r="N89" s="22"/>
      <c r="O89" s="22"/>
      <c r="P89" s="22"/>
      <c r="Q89" s="22"/>
      <c r="R89" s="56"/>
      <c r="S89" s="22"/>
      <c r="T89" s="22"/>
      <c r="U89" s="22"/>
      <c r="V89" s="22"/>
      <c r="W89" s="22"/>
      <c r="X89" s="22"/>
      <c r="Y89" s="22"/>
      <c r="Z89" s="22"/>
      <c r="AA89" s="22">
        <v>1028515825</v>
      </c>
      <c r="AB89" s="23">
        <f t="shared" si="56"/>
        <v>0</v>
      </c>
      <c r="AC89" s="22">
        <f t="shared" ref="AC89:AC104" si="84">SUM(AD89:AW89)</f>
        <v>0</v>
      </c>
      <c r="AD89" s="22"/>
      <c r="AE89" s="22"/>
      <c r="AF89" s="22"/>
      <c r="AG89" s="22"/>
      <c r="AH89" s="22"/>
      <c r="AI89" s="22"/>
      <c r="AJ89" s="22"/>
      <c r="AK89" s="22"/>
      <c r="AL89" s="22"/>
      <c r="AM89" s="22"/>
      <c r="AN89" s="22"/>
      <c r="AO89" s="22"/>
      <c r="AP89" s="22"/>
      <c r="AQ89" s="22"/>
      <c r="AR89" s="22"/>
      <c r="AS89" s="22"/>
      <c r="AT89" s="22"/>
      <c r="AU89" s="22"/>
      <c r="AV89" s="22"/>
      <c r="AW89" s="22"/>
      <c r="AX89" s="23">
        <f t="shared" si="57"/>
        <v>1</v>
      </c>
      <c r="AY89" s="22">
        <f t="shared" ref="AY89:AY104" si="85">SUM(AZ89:BS89)</f>
        <v>1028515825</v>
      </c>
      <c r="AZ89" s="22">
        <f t="shared" ref="AZ89:BO104" si="86">H89-AD89</f>
        <v>0</v>
      </c>
      <c r="BA89" s="22">
        <f t="shared" si="86"/>
        <v>0</v>
      </c>
      <c r="BB89" s="22">
        <f t="shared" si="86"/>
        <v>0</v>
      </c>
      <c r="BC89" s="22">
        <f t="shared" si="86"/>
        <v>0</v>
      </c>
      <c r="BD89" s="22">
        <f t="shared" si="86"/>
        <v>0</v>
      </c>
      <c r="BE89" s="22">
        <f t="shared" si="86"/>
        <v>0</v>
      </c>
      <c r="BF89" s="22">
        <f t="shared" si="86"/>
        <v>0</v>
      </c>
      <c r="BG89" s="22">
        <f t="shared" si="86"/>
        <v>0</v>
      </c>
      <c r="BH89" s="22">
        <f t="shared" si="86"/>
        <v>0</v>
      </c>
      <c r="BI89" s="22">
        <f t="shared" si="86"/>
        <v>0</v>
      </c>
      <c r="BJ89" s="22">
        <f t="shared" si="86"/>
        <v>0</v>
      </c>
      <c r="BK89" s="22">
        <f t="shared" si="86"/>
        <v>0</v>
      </c>
      <c r="BL89" s="22">
        <f t="shared" si="86"/>
        <v>0</v>
      </c>
      <c r="BM89" s="22">
        <f t="shared" si="86"/>
        <v>0</v>
      </c>
      <c r="BN89" s="22">
        <f t="shared" si="86"/>
        <v>0</v>
      </c>
      <c r="BO89" s="22">
        <f t="shared" si="86"/>
        <v>0</v>
      </c>
      <c r="BP89" s="22">
        <f t="shared" ref="BO89:BS104" si="87">X89-AT89</f>
        <v>0</v>
      </c>
      <c r="BQ89" s="22">
        <f t="shared" si="87"/>
        <v>0</v>
      </c>
      <c r="BR89" s="22">
        <f t="shared" si="87"/>
        <v>0</v>
      </c>
      <c r="BS89" s="22">
        <f t="shared" si="87"/>
        <v>1028515825</v>
      </c>
      <c r="BT89" s="23">
        <f t="shared" si="59"/>
        <v>0</v>
      </c>
      <c r="BU89" s="22">
        <f t="shared" ref="BU89:BU104" si="88">SUM(BV89:CO89)</f>
        <v>0</v>
      </c>
      <c r="BV89" s="22"/>
      <c r="BW89" s="22"/>
      <c r="BX89" s="22"/>
      <c r="BY89" s="22"/>
      <c r="BZ89" s="22"/>
      <c r="CA89" s="22"/>
      <c r="CB89" s="22"/>
      <c r="CC89" s="22"/>
      <c r="CD89" s="22"/>
      <c r="CE89" s="22"/>
      <c r="CF89" s="22"/>
      <c r="CG89" s="22"/>
      <c r="CH89" s="22"/>
      <c r="CI89" s="22"/>
      <c r="CJ89" s="22"/>
      <c r="CK89" s="22"/>
      <c r="CL89" s="22"/>
      <c r="CM89" s="22"/>
      <c r="CN89" s="22"/>
      <c r="CO89" s="22"/>
      <c r="CP89" s="23">
        <f t="shared" si="49"/>
        <v>1</v>
      </c>
      <c r="CQ89" s="22">
        <f t="shared" ref="CQ89:CQ104" si="89">SUM(CR89:DK89)</f>
        <v>1028515825</v>
      </c>
      <c r="CR89" s="22">
        <f>H89-BV89</f>
        <v>0</v>
      </c>
      <c r="CS89" s="22">
        <f t="shared" ref="CS89:DH104" si="90">I89-BW89</f>
        <v>0</v>
      </c>
      <c r="CT89" s="22">
        <f t="shared" si="90"/>
        <v>0</v>
      </c>
      <c r="CU89" s="22">
        <f t="shared" si="90"/>
        <v>0</v>
      </c>
      <c r="CV89" s="22">
        <f t="shared" si="90"/>
        <v>0</v>
      </c>
      <c r="CW89" s="22">
        <f t="shared" si="90"/>
        <v>0</v>
      </c>
      <c r="CX89" s="22">
        <f t="shared" si="90"/>
        <v>0</v>
      </c>
      <c r="CY89" s="22">
        <f t="shared" si="90"/>
        <v>0</v>
      </c>
      <c r="CZ89" s="22">
        <f t="shared" si="90"/>
        <v>0</v>
      </c>
      <c r="DA89" s="22">
        <f t="shared" si="90"/>
        <v>0</v>
      </c>
      <c r="DB89" s="22">
        <f t="shared" si="90"/>
        <v>0</v>
      </c>
      <c r="DC89" s="22">
        <f t="shared" si="90"/>
        <v>0</v>
      </c>
      <c r="DD89" s="22">
        <f t="shared" si="90"/>
        <v>0</v>
      </c>
      <c r="DE89" s="22">
        <f t="shared" si="90"/>
        <v>0</v>
      </c>
      <c r="DF89" s="22">
        <f t="shared" si="90"/>
        <v>0</v>
      </c>
      <c r="DG89" s="22">
        <f t="shared" si="90"/>
        <v>0</v>
      </c>
      <c r="DH89" s="22">
        <f t="shared" si="90"/>
        <v>0</v>
      </c>
      <c r="DI89" s="22">
        <f t="shared" ref="DI89:DK104" si="91">Y89-CM89</f>
        <v>0</v>
      </c>
      <c r="DJ89" s="22">
        <f t="shared" si="91"/>
        <v>0</v>
      </c>
      <c r="DK89" s="22">
        <f t="shared" si="91"/>
        <v>1028515825</v>
      </c>
      <c r="DM89" s="26">
        <f t="shared" si="76"/>
        <v>1028515825</v>
      </c>
    </row>
    <row r="90" spans="1:117" s="68" customFormat="1" ht="69" customHeight="1" x14ac:dyDescent="0.25">
      <c r="A90" s="170"/>
      <c r="B90" s="173"/>
      <c r="C90" s="80" t="s">
        <v>279</v>
      </c>
      <c r="D90" s="19" t="s">
        <v>280</v>
      </c>
      <c r="E90" s="78">
        <v>111</v>
      </c>
      <c r="F90" s="21" t="s">
        <v>281</v>
      </c>
      <c r="G90" s="22">
        <f t="shared" si="83"/>
        <v>1046603203</v>
      </c>
      <c r="H90" s="56"/>
      <c r="I90" s="22"/>
      <c r="J90" s="56">
        <v>100000000</v>
      </c>
      <c r="K90" s="56">
        <v>665649946</v>
      </c>
      <c r="L90" s="56"/>
      <c r="M90" s="56"/>
      <c r="N90" s="56">
        <v>12004716</v>
      </c>
      <c r="O90" s="56">
        <v>6840985</v>
      </c>
      <c r="P90" s="56">
        <v>30665828</v>
      </c>
      <c r="Q90" s="56"/>
      <c r="R90" s="56"/>
      <c r="S90" s="56"/>
      <c r="T90" s="56">
        <v>100000000</v>
      </c>
      <c r="U90" s="56"/>
      <c r="V90" s="56">
        <v>100000000</v>
      </c>
      <c r="W90" s="56"/>
      <c r="X90" s="56"/>
      <c r="Y90" s="56"/>
      <c r="Z90" s="56"/>
      <c r="AA90" s="56">
        <v>31441728</v>
      </c>
      <c r="AB90" s="67">
        <f t="shared" si="56"/>
        <v>0.18487678085196918</v>
      </c>
      <c r="AC90" s="22">
        <f t="shared" si="84"/>
        <v>193492631</v>
      </c>
      <c r="AD90" s="56"/>
      <c r="AE90" s="56"/>
      <c r="AF90" s="56">
        <f>+'[1]ENERO 2017'!$L$23</f>
        <v>91492631</v>
      </c>
      <c r="AG90" s="56"/>
      <c r="AH90" s="56"/>
      <c r="AI90" s="56"/>
      <c r="AJ90" s="56"/>
      <c r="AK90" s="56"/>
      <c r="AL90" s="56"/>
      <c r="AM90" s="56"/>
      <c r="AN90" s="56"/>
      <c r="AO90" s="56"/>
      <c r="AP90" s="56"/>
      <c r="AQ90" s="56"/>
      <c r="AR90" s="56">
        <f>+'[2]FEBRERO 2017'!$X$23</f>
        <v>100000000</v>
      </c>
      <c r="AS90" s="56"/>
      <c r="AT90" s="56"/>
      <c r="AU90" s="56"/>
      <c r="AV90" s="56"/>
      <c r="AW90" s="56">
        <f>+'[2]FEBRERO 2017'!$AC$23</f>
        <v>2000000</v>
      </c>
      <c r="AX90" s="67">
        <f t="shared" si="57"/>
        <v>0.81512321914803088</v>
      </c>
      <c r="AY90" s="22">
        <f t="shared" si="85"/>
        <v>853110572</v>
      </c>
      <c r="AZ90" s="22">
        <f t="shared" si="86"/>
        <v>0</v>
      </c>
      <c r="BA90" s="22">
        <f t="shared" si="86"/>
        <v>0</v>
      </c>
      <c r="BB90" s="22">
        <f t="shared" si="86"/>
        <v>8507369</v>
      </c>
      <c r="BC90" s="22">
        <f t="shared" si="86"/>
        <v>665649946</v>
      </c>
      <c r="BD90" s="22">
        <f t="shared" si="86"/>
        <v>0</v>
      </c>
      <c r="BE90" s="22">
        <f t="shared" si="86"/>
        <v>0</v>
      </c>
      <c r="BF90" s="22">
        <f t="shared" si="86"/>
        <v>12004716</v>
      </c>
      <c r="BG90" s="22">
        <f t="shared" si="86"/>
        <v>6840985</v>
      </c>
      <c r="BH90" s="22">
        <f t="shared" si="86"/>
        <v>30665828</v>
      </c>
      <c r="BI90" s="22">
        <f t="shared" si="86"/>
        <v>0</v>
      </c>
      <c r="BJ90" s="22">
        <f t="shared" si="86"/>
        <v>0</v>
      </c>
      <c r="BK90" s="22">
        <f t="shared" si="86"/>
        <v>0</v>
      </c>
      <c r="BL90" s="22">
        <f t="shared" si="86"/>
        <v>100000000</v>
      </c>
      <c r="BM90" s="22">
        <f t="shared" si="86"/>
        <v>0</v>
      </c>
      <c r="BN90" s="22">
        <f t="shared" si="86"/>
        <v>0</v>
      </c>
      <c r="BO90" s="22">
        <f t="shared" si="86"/>
        <v>0</v>
      </c>
      <c r="BP90" s="22">
        <f t="shared" si="87"/>
        <v>0</v>
      </c>
      <c r="BQ90" s="22">
        <f t="shared" si="87"/>
        <v>0</v>
      </c>
      <c r="BR90" s="22">
        <f t="shared" si="87"/>
        <v>0</v>
      </c>
      <c r="BS90" s="22">
        <f t="shared" si="87"/>
        <v>29441728</v>
      </c>
      <c r="BT90" s="67">
        <f t="shared" si="59"/>
        <v>0.18487599640950075</v>
      </c>
      <c r="BU90" s="22">
        <f t="shared" si="88"/>
        <v>193491810</v>
      </c>
      <c r="BV90" s="56"/>
      <c r="BW90" s="56"/>
      <c r="BX90" s="56">
        <f>+'[1]ENERO 2017'!$H$24+'[1]ENERO 2017'!$H$30+'[1]ENERO 2017'!$H$32</f>
        <v>91491810</v>
      </c>
      <c r="BY90" s="56"/>
      <c r="BZ90" s="56"/>
      <c r="CA90" s="56"/>
      <c r="CB90" s="56"/>
      <c r="CC90" s="56"/>
      <c r="CD90" s="56"/>
      <c r="CE90" s="56"/>
      <c r="CF90" s="56"/>
      <c r="CG90" s="56"/>
      <c r="CH90" s="56"/>
      <c r="CI90" s="56"/>
      <c r="CJ90" s="56">
        <f>+'[1]ENERO 2017'!$H$26+'[1]ENERO 2017'!$H$28</f>
        <v>100000000</v>
      </c>
      <c r="CK90" s="56"/>
      <c r="CL90" s="56"/>
      <c r="CM90" s="56"/>
      <c r="CN90" s="56"/>
      <c r="CO90" s="56">
        <f>+'[2]FEBRERO 2017'!$AC$23</f>
        <v>2000000</v>
      </c>
      <c r="CP90" s="67">
        <f t="shared" si="49"/>
        <v>0.81512400359049919</v>
      </c>
      <c r="CQ90" s="22">
        <f t="shared" si="89"/>
        <v>853111393</v>
      </c>
      <c r="CR90" s="22">
        <f t="shared" ref="CR90:CR104" si="92">H90-BV90</f>
        <v>0</v>
      </c>
      <c r="CS90" s="22">
        <f t="shared" si="90"/>
        <v>0</v>
      </c>
      <c r="CT90" s="22">
        <f t="shared" si="90"/>
        <v>8508190</v>
      </c>
      <c r="CU90" s="22">
        <f t="shared" si="90"/>
        <v>665649946</v>
      </c>
      <c r="CV90" s="22">
        <f t="shared" si="90"/>
        <v>0</v>
      </c>
      <c r="CW90" s="22">
        <f t="shared" si="90"/>
        <v>0</v>
      </c>
      <c r="CX90" s="22">
        <f t="shared" si="90"/>
        <v>12004716</v>
      </c>
      <c r="CY90" s="22">
        <f t="shared" si="90"/>
        <v>6840985</v>
      </c>
      <c r="CZ90" s="22">
        <f t="shared" si="90"/>
        <v>30665828</v>
      </c>
      <c r="DA90" s="22">
        <f t="shared" si="90"/>
        <v>0</v>
      </c>
      <c r="DB90" s="22">
        <f t="shared" si="90"/>
        <v>0</v>
      </c>
      <c r="DC90" s="22">
        <f t="shared" si="90"/>
        <v>0</v>
      </c>
      <c r="DD90" s="22">
        <f t="shared" si="90"/>
        <v>100000000</v>
      </c>
      <c r="DE90" s="22">
        <f t="shared" si="90"/>
        <v>0</v>
      </c>
      <c r="DF90" s="22">
        <f t="shared" si="90"/>
        <v>0</v>
      </c>
      <c r="DG90" s="22">
        <f t="shared" si="90"/>
        <v>0</v>
      </c>
      <c r="DH90" s="22">
        <f t="shared" si="90"/>
        <v>0</v>
      </c>
      <c r="DI90" s="22">
        <f t="shared" si="91"/>
        <v>0</v>
      </c>
      <c r="DJ90" s="22">
        <f t="shared" si="91"/>
        <v>0</v>
      </c>
      <c r="DK90" s="22">
        <f t="shared" si="91"/>
        <v>29441728</v>
      </c>
      <c r="DM90" s="26">
        <f t="shared" si="76"/>
        <v>1046603203</v>
      </c>
    </row>
    <row r="91" spans="1:117" ht="45" x14ac:dyDescent="0.25">
      <c r="A91" s="170"/>
      <c r="B91" s="172" t="s">
        <v>282</v>
      </c>
      <c r="C91" s="49" t="s">
        <v>283</v>
      </c>
      <c r="D91" s="19" t="s">
        <v>284</v>
      </c>
      <c r="E91" s="79">
        <v>211</v>
      </c>
      <c r="F91" s="21" t="s">
        <v>285</v>
      </c>
      <c r="G91" s="22">
        <f t="shared" si="83"/>
        <v>1347730005</v>
      </c>
      <c r="H91" s="22"/>
      <c r="I91" s="22"/>
      <c r="J91" s="22">
        <v>300000000</v>
      </c>
      <c r="K91" s="22">
        <v>815752314</v>
      </c>
      <c r="L91" s="22">
        <v>80883013</v>
      </c>
      <c r="M91" s="22"/>
      <c r="N91" s="22"/>
      <c r="O91" s="22"/>
      <c r="P91" s="22"/>
      <c r="Q91" s="22">
        <v>1940856</v>
      </c>
      <c r="R91" s="22">
        <v>135153822</v>
      </c>
      <c r="S91" s="22"/>
      <c r="T91" s="22"/>
      <c r="U91" s="22"/>
      <c r="V91" s="22"/>
      <c r="W91" s="22"/>
      <c r="X91" s="22"/>
      <c r="Y91" s="22"/>
      <c r="Z91" s="22"/>
      <c r="AA91" s="22">
        <v>14000000</v>
      </c>
      <c r="AB91" s="23">
        <f t="shared" si="56"/>
        <v>0.41718164165974769</v>
      </c>
      <c r="AC91" s="22">
        <f t="shared" si="84"/>
        <v>562248216</v>
      </c>
      <c r="AD91" s="22"/>
      <c r="AE91" s="22"/>
      <c r="AF91" s="22"/>
      <c r="AG91" s="22">
        <f>+'[2]FEBRERO 2017'!$L$46</f>
        <v>562248216</v>
      </c>
      <c r="AH91" s="22"/>
      <c r="AI91" s="22"/>
      <c r="AJ91" s="22"/>
      <c r="AK91" s="22"/>
      <c r="AL91" s="22"/>
      <c r="AM91" s="22"/>
      <c r="AN91" s="22"/>
      <c r="AO91" s="22"/>
      <c r="AP91" s="22"/>
      <c r="AQ91" s="22"/>
      <c r="AR91" s="22"/>
      <c r="AS91" s="22"/>
      <c r="AT91" s="22"/>
      <c r="AU91" s="22"/>
      <c r="AV91" s="22"/>
      <c r="AW91" s="22"/>
      <c r="AX91" s="23">
        <f t="shared" si="57"/>
        <v>0.58281835834025231</v>
      </c>
      <c r="AY91" s="22">
        <f t="shared" si="85"/>
        <v>785481789</v>
      </c>
      <c r="AZ91" s="22">
        <f t="shared" si="86"/>
        <v>0</v>
      </c>
      <c r="BA91" s="22">
        <f t="shared" si="86"/>
        <v>0</v>
      </c>
      <c r="BB91" s="22">
        <f t="shared" si="86"/>
        <v>300000000</v>
      </c>
      <c r="BC91" s="22">
        <f t="shared" si="86"/>
        <v>253504098</v>
      </c>
      <c r="BD91" s="22">
        <f t="shared" si="86"/>
        <v>80883013</v>
      </c>
      <c r="BE91" s="22">
        <f t="shared" si="86"/>
        <v>0</v>
      </c>
      <c r="BF91" s="22">
        <f t="shared" si="86"/>
        <v>0</v>
      </c>
      <c r="BG91" s="22">
        <f t="shared" si="86"/>
        <v>0</v>
      </c>
      <c r="BH91" s="22">
        <f t="shared" si="86"/>
        <v>0</v>
      </c>
      <c r="BI91" s="22">
        <f t="shared" si="86"/>
        <v>1940856</v>
      </c>
      <c r="BJ91" s="22">
        <f t="shared" si="86"/>
        <v>135153822</v>
      </c>
      <c r="BK91" s="22">
        <f t="shared" si="86"/>
        <v>0</v>
      </c>
      <c r="BL91" s="22">
        <f t="shared" si="86"/>
        <v>0</v>
      </c>
      <c r="BM91" s="22">
        <f t="shared" si="86"/>
        <v>0</v>
      </c>
      <c r="BN91" s="22">
        <f t="shared" si="86"/>
        <v>0</v>
      </c>
      <c r="BO91" s="22">
        <f t="shared" si="86"/>
        <v>0</v>
      </c>
      <c r="BP91" s="22">
        <f t="shared" si="87"/>
        <v>0</v>
      </c>
      <c r="BQ91" s="22">
        <f t="shared" si="87"/>
        <v>0</v>
      </c>
      <c r="BR91" s="22">
        <f t="shared" si="87"/>
        <v>0</v>
      </c>
      <c r="BS91" s="22">
        <f t="shared" si="87"/>
        <v>14000000</v>
      </c>
      <c r="BT91" s="23">
        <f t="shared" si="59"/>
        <v>0</v>
      </c>
      <c r="BU91" s="22">
        <f t="shared" si="88"/>
        <v>0</v>
      </c>
      <c r="BV91" s="22"/>
      <c r="BW91" s="22"/>
      <c r="BX91" s="22"/>
      <c r="BY91" s="22"/>
      <c r="BZ91" s="22"/>
      <c r="CA91" s="22"/>
      <c r="CB91" s="22"/>
      <c r="CC91" s="22"/>
      <c r="CD91" s="22"/>
      <c r="CE91" s="22"/>
      <c r="CF91" s="22"/>
      <c r="CG91" s="22"/>
      <c r="CH91" s="22"/>
      <c r="CI91" s="22"/>
      <c r="CJ91" s="22"/>
      <c r="CK91" s="22"/>
      <c r="CL91" s="22"/>
      <c r="CM91" s="22"/>
      <c r="CN91" s="22"/>
      <c r="CO91" s="22"/>
      <c r="CP91" s="23">
        <f t="shared" si="49"/>
        <v>1</v>
      </c>
      <c r="CQ91" s="22">
        <f t="shared" si="89"/>
        <v>1347730005</v>
      </c>
      <c r="CR91" s="22">
        <f t="shared" si="92"/>
        <v>0</v>
      </c>
      <c r="CS91" s="22">
        <f t="shared" si="90"/>
        <v>0</v>
      </c>
      <c r="CT91" s="22">
        <f t="shared" si="90"/>
        <v>300000000</v>
      </c>
      <c r="CU91" s="22">
        <f t="shared" si="90"/>
        <v>815752314</v>
      </c>
      <c r="CV91" s="22">
        <f t="shared" si="90"/>
        <v>80883013</v>
      </c>
      <c r="CW91" s="22">
        <f t="shared" si="90"/>
        <v>0</v>
      </c>
      <c r="CX91" s="22">
        <f t="shared" si="90"/>
        <v>0</v>
      </c>
      <c r="CY91" s="22">
        <f t="shared" si="90"/>
        <v>0</v>
      </c>
      <c r="CZ91" s="22">
        <f t="shared" si="90"/>
        <v>0</v>
      </c>
      <c r="DA91" s="22">
        <f t="shared" si="90"/>
        <v>1940856</v>
      </c>
      <c r="DB91" s="22">
        <f t="shared" si="90"/>
        <v>135153822</v>
      </c>
      <c r="DC91" s="22">
        <f t="shared" si="90"/>
        <v>0</v>
      </c>
      <c r="DD91" s="22">
        <f t="shared" si="90"/>
        <v>0</v>
      </c>
      <c r="DE91" s="22">
        <f t="shared" si="90"/>
        <v>0</v>
      </c>
      <c r="DF91" s="22">
        <f t="shared" si="90"/>
        <v>0</v>
      </c>
      <c r="DG91" s="22">
        <f t="shared" si="90"/>
        <v>0</v>
      </c>
      <c r="DH91" s="22">
        <f t="shared" si="90"/>
        <v>0</v>
      </c>
      <c r="DI91" s="22">
        <f t="shared" si="91"/>
        <v>0</v>
      </c>
      <c r="DJ91" s="22">
        <f t="shared" si="91"/>
        <v>0</v>
      </c>
      <c r="DK91" s="22">
        <f t="shared" si="91"/>
        <v>14000000</v>
      </c>
      <c r="DM91" s="26">
        <f t="shared" si="76"/>
        <v>1347730005</v>
      </c>
    </row>
    <row r="92" spans="1:117" ht="79.5" customHeight="1" x14ac:dyDescent="0.25">
      <c r="A92" s="170"/>
      <c r="B92" s="173"/>
      <c r="C92" s="49" t="s">
        <v>286</v>
      </c>
      <c r="D92" s="81" t="s">
        <v>287</v>
      </c>
      <c r="E92" s="79">
        <v>211</v>
      </c>
      <c r="F92" s="21" t="s">
        <v>288</v>
      </c>
      <c r="G92" s="22">
        <f t="shared" si="83"/>
        <v>355787227</v>
      </c>
      <c r="H92" s="22"/>
      <c r="I92" s="22"/>
      <c r="J92" s="22">
        <v>300000000</v>
      </c>
      <c r="K92" s="22"/>
      <c r="L92" s="22"/>
      <c r="M92" s="22"/>
      <c r="N92" s="22"/>
      <c r="O92" s="22"/>
      <c r="P92" s="22"/>
      <c r="Q92" s="22"/>
      <c r="R92" s="22"/>
      <c r="S92" s="22"/>
      <c r="T92" s="22"/>
      <c r="U92" s="22"/>
      <c r="V92" s="22"/>
      <c r="W92" s="22"/>
      <c r="X92" s="22"/>
      <c r="Y92" s="22"/>
      <c r="Z92" s="22"/>
      <c r="AA92" s="22">
        <v>55787227</v>
      </c>
      <c r="AB92" s="23">
        <f t="shared" si="56"/>
        <v>1.2366941998173533E-2</v>
      </c>
      <c r="AC92" s="22">
        <f t="shared" si="84"/>
        <v>4400000</v>
      </c>
      <c r="AD92" s="22"/>
      <c r="AE92" s="22"/>
      <c r="AF92" s="22"/>
      <c r="AG92" s="22"/>
      <c r="AH92" s="22"/>
      <c r="AI92" s="22"/>
      <c r="AJ92" s="22"/>
      <c r="AK92" s="22"/>
      <c r="AL92" s="22"/>
      <c r="AM92" s="22"/>
      <c r="AN92" s="22"/>
      <c r="AO92" s="22"/>
      <c r="AP92" s="22"/>
      <c r="AQ92" s="22"/>
      <c r="AR92" s="22"/>
      <c r="AS92" s="22"/>
      <c r="AT92" s="22"/>
      <c r="AU92" s="22"/>
      <c r="AV92" s="22"/>
      <c r="AW92" s="22">
        <f>+'[1]ENERO 2017'!$T$50</f>
        <v>4400000</v>
      </c>
      <c r="AX92" s="23">
        <f t="shared" si="57"/>
        <v>0.98763305800182644</v>
      </c>
      <c r="AY92" s="22">
        <f t="shared" si="85"/>
        <v>351387227</v>
      </c>
      <c r="AZ92" s="22">
        <f t="shared" si="86"/>
        <v>0</v>
      </c>
      <c r="BA92" s="22">
        <f t="shared" si="86"/>
        <v>0</v>
      </c>
      <c r="BB92" s="22">
        <f t="shared" si="86"/>
        <v>300000000</v>
      </c>
      <c r="BC92" s="22">
        <f t="shared" si="86"/>
        <v>0</v>
      </c>
      <c r="BD92" s="22">
        <f t="shared" si="86"/>
        <v>0</v>
      </c>
      <c r="BE92" s="22">
        <f t="shared" si="86"/>
        <v>0</v>
      </c>
      <c r="BF92" s="22">
        <f t="shared" si="86"/>
        <v>0</v>
      </c>
      <c r="BG92" s="22">
        <f t="shared" si="86"/>
        <v>0</v>
      </c>
      <c r="BH92" s="22">
        <f t="shared" si="86"/>
        <v>0</v>
      </c>
      <c r="BI92" s="22">
        <f t="shared" si="86"/>
        <v>0</v>
      </c>
      <c r="BJ92" s="22">
        <f t="shared" si="86"/>
        <v>0</v>
      </c>
      <c r="BK92" s="22">
        <f t="shared" si="86"/>
        <v>0</v>
      </c>
      <c r="BL92" s="22">
        <f t="shared" si="86"/>
        <v>0</v>
      </c>
      <c r="BM92" s="22">
        <f t="shared" si="86"/>
        <v>0</v>
      </c>
      <c r="BN92" s="22">
        <f t="shared" si="86"/>
        <v>0</v>
      </c>
      <c r="BO92" s="22">
        <f t="shared" si="86"/>
        <v>0</v>
      </c>
      <c r="BP92" s="22">
        <f t="shared" si="87"/>
        <v>0</v>
      </c>
      <c r="BQ92" s="22">
        <f t="shared" si="87"/>
        <v>0</v>
      </c>
      <c r="BR92" s="22">
        <f t="shared" si="87"/>
        <v>0</v>
      </c>
      <c r="BS92" s="22">
        <f t="shared" si="87"/>
        <v>51387227</v>
      </c>
      <c r="BT92" s="23">
        <f t="shared" si="59"/>
        <v>1.2366941998173533E-2</v>
      </c>
      <c r="BU92" s="22">
        <f t="shared" si="88"/>
        <v>4400000</v>
      </c>
      <c r="BV92" s="22"/>
      <c r="BW92" s="22"/>
      <c r="BX92" s="22"/>
      <c r="BY92" s="22"/>
      <c r="BZ92" s="22"/>
      <c r="CA92" s="22"/>
      <c r="CB92" s="22"/>
      <c r="CC92" s="22"/>
      <c r="CD92" s="22"/>
      <c r="CE92" s="22"/>
      <c r="CF92" s="22"/>
      <c r="CG92" s="22"/>
      <c r="CH92" s="22"/>
      <c r="CI92" s="22"/>
      <c r="CJ92" s="22"/>
      <c r="CK92" s="22"/>
      <c r="CL92" s="22"/>
      <c r="CM92" s="22"/>
      <c r="CN92" s="22"/>
      <c r="CO92" s="22">
        <f>+'[2]FEBRERO 2017'!$H$51</f>
        <v>4400000</v>
      </c>
      <c r="CP92" s="23">
        <f t="shared" si="49"/>
        <v>0.98763305800182644</v>
      </c>
      <c r="CQ92" s="22">
        <f t="shared" si="89"/>
        <v>351387227</v>
      </c>
      <c r="CR92" s="22">
        <f t="shared" si="92"/>
        <v>0</v>
      </c>
      <c r="CS92" s="22">
        <f t="shared" si="90"/>
        <v>0</v>
      </c>
      <c r="CT92" s="22">
        <f t="shared" si="90"/>
        <v>300000000</v>
      </c>
      <c r="CU92" s="22">
        <f t="shared" si="90"/>
        <v>0</v>
      </c>
      <c r="CV92" s="22">
        <f t="shared" si="90"/>
        <v>0</v>
      </c>
      <c r="CW92" s="22">
        <f t="shared" si="90"/>
        <v>0</v>
      </c>
      <c r="CX92" s="22">
        <f t="shared" si="90"/>
        <v>0</v>
      </c>
      <c r="CY92" s="22">
        <f t="shared" si="90"/>
        <v>0</v>
      </c>
      <c r="CZ92" s="22">
        <f t="shared" si="90"/>
        <v>0</v>
      </c>
      <c r="DA92" s="22">
        <f t="shared" si="90"/>
        <v>0</v>
      </c>
      <c r="DB92" s="22">
        <f t="shared" si="90"/>
        <v>0</v>
      </c>
      <c r="DC92" s="22">
        <f t="shared" si="90"/>
        <v>0</v>
      </c>
      <c r="DD92" s="22">
        <f t="shared" si="90"/>
        <v>0</v>
      </c>
      <c r="DE92" s="22">
        <f t="shared" si="90"/>
        <v>0</v>
      </c>
      <c r="DF92" s="22">
        <f t="shared" si="90"/>
        <v>0</v>
      </c>
      <c r="DG92" s="22">
        <f t="shared" si="90"/>
        <v>0</v>
      </c>
      <c r="DH92" s="22">
        <f t="shared" si="90"/>
        <v>0</v>
      </c>
      <c r="DI92" s="22">
        <f t="shared" si="91"/>
        <v>0</v>
      </c>
      <c r="DJ92" s="22">
        <f t="shared" si="91"/>
        <v>0</v>
      </c>
      <c r="DK92" s="22">
        <f t="shared" si="91"/>
        <v>51387227</v>
      </c>
      <c r="DM92" s="26">
        <f t="shared" si="76"/>
        <v>355787227</v>
      </c>
    </row>
    <row r="93" spans="1:117" s="68" customFormat="1" ht="90.75" customHeight="1" x14ac:dyDescent="0.25">
      <c r="A93" s="170"/>
      <c r="B93" s="173"/>
      <c r="C93" s="80" t="s">
        <v>289</v>
      </c>
      <c r="D93" s="19" t="s">
        <v>290</v>
      </c>
      <c r="E93" s="78">
        <v>211</v>
      </c>
      <c r="F93" s="21" t="s">
        <v>291</v>
      </c>
      <c r="G93" s="22">
        <f t="shared" si="83"/>
        <v>261976437</v>
      </c>
      <c r="H93" s="25"/>
      <c r="I93" s="56"/>
      <c r="J93" s="22"/>
      <c r="K93" s="22"/>
      <c r="L93" s="22"/>
      <c r="M93" s="22">
        <v>210796645</v>
      </c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2">
        <f>49844416+10267+1325109</f>
        <v>51179792</v>
      </c>
      <c r="AB93" s="67">
        <f t="shared" si="56"/>
        <v>0</v>
      </c>
      <c r="AC93" s="22">
        <f t="shared" si="84"/>
        <v>0</v>
      </c>
      <c r="AD93" s="56"/>
      <c r="AE93" s="56"/>
      <c r="AF93" s="56"/>
      <c r="AG93" s="56"/>
      <c r="AH93" s="56"/>
      <c r="AI93" s="56"/>
      <c r="AJ93" s="56"/>
      <c r="AK93" s="56"/>
      <c r="AL93" s="56"/>
      <c r="AM93" s="56"/>
      <c r="AN93" s="56"/>
      <c r="AO93" s="56"/>
      <c r="AP93" s="56"/>
      <c r="AQ93" s="56"/>
      <c r="AR93" s="56"/>
      <c r="AS93" s="56"/>
      <c r="AT93" s="56"/>
      <c r="AU93" s="56"/>
      <c r="AV93" s="56"/>
      <c r="AW93" s="56"/>
      <c r="AX93" s="67">
        <f t="shared" si="57"/>
        <v>1</v>
      </c>
      <c r="AY93" s="22">
        <f t="shared" si="85"/>
        <v>261976437</v>
      </c>
      <c r="AZ93" s="22">
        <f t="shared" si="86"/>
        <v>0</v>
      </c>
      <c r="BA93" s="22">
        <f t="shared" si="86"/>
        <v>0</v>
      </c>
      <c r="BB93" s="22">
        <f t="shared" si="86"/>
        <v>0</v>
      </c>
      <c r="BC93" s="22">
        <f t="shared" si="86"/>
        <v>0</v>
      </c>
      <c r="BD93" s="22">
        <f t="shared" si="86"/>
        <v>0</v>
      </c>
      <c r="BE93" s="22">
        <f t="shared" si="86"/>
        <v>210796645</v>
      </c>
      <c r="BF93" s="22">
        <f t="shared" si="86"/>
        <v>0</v>
      </c>
      <c r="BG93" s="22">
        <f t="shared" si="86"/>
        <v>0</v>
      </c>
      <c r="BH93" s="22">
        <f t="shared" si="86"/>
        <v>0</v>
      </c>
      <c r="BI93" s="22">
        <f t="shared" si="86"/>
        <v>0</v>
      </c>
      <c r="BJ93" s="22">
        <f t="shared" si="86"/>
        <v>0</v>
      </c>
      <c r="BK93" s="22">
        <f t="shared" si="86"/>
        <v>0</v>
      </c>
      <c r="BL93" s="22">
        <f t="shared" si="86"/>
        <v>0</v>
      </c>
      <c r="BM93" s="22">
        <f t="shared" si="86"/>
        <v>0</v>
      </c>
      <c r="BN93" s="22">
        <f t="shared" si="86"/>
        <v>0</v>
      </c>
      <c r="BO93" s="22">
        <f t="shared" si="86"/>
        <v>0</v>
      </c>
      <c r="BP93" s="22">
        <f t="shared" si="87"/>
        <v>0</v>
      </c>
      <c r="BQ93" s="22">
        <f t="shared" si="87"/>
        <v>0</v>
      </c>
      <c r="BR93" s="22">
        <f t="shared" si="87"/>
        <v>0</v>
      </c>
      <c r="BS93" s="22">
        <f t="shared" si="87"/>
        <v>51179792</v>
      </c>
      <c r="BT93" s="67">
        <f t="shared" si="59"/>
        <v>0</v>
      </c>
      <c r="BU93" s="22">
        <f t="shared" si="88"/>
        <v>0</v>
      </c>
      <c r="BV93" s="56"/>
      <c r="BW93" s="56"/>
      <c r="BX93" s="56"/>
      <c r="BY93" s="56"/>
      <c r="BZ93" s="56"/>
      <c r="CA93" s="56"/>
      <c r="CB93" s="56"/>
      <c r="CC93" s="56"/>
      <c r="CD93" s="56"/>
      <c r="CE93" s="56"/>
      <c r="CF93" s="56"/>
      <c r="CG93" s="56"/>
      <c r="CH93" s="56"/>
      <c r="CI93" s="56"/>
      <c r="CJ93" s="56"/>
      <c r="CK93" s="56"/>
      <c r="CL93" s="56"/>
      <c r="CM93" s="56"/>
      <c r="CN93" s="56"/>
      <c r="CO93" s="56"/>
      <c r="CP93" s="67">
        <f t="shared" si="49"/>
        <v>1</v>
      </c>
      <c r="CQ93" s="22">
        <f t="shared" si="89"/>
        <v>261976437</v>
      </c>
      <c r="CR93" s="22">
        <f t="shared" si="92"/>
        <v>0</v>
      </c>
      <c r="CS93" s="22">
        <f t="shared" si="90"/>
        <v>0</v>
      </c>
      <c r="CT93" s="22">
        <f t="shared" si="90"/>
        <v>0</v>
      </c>
      <c r="CU93" s="22">
        <f t="shared" si="90"/>
        <v>0</v>
      </c>
      <c r="CV93" s="22">
        <f t="shared" si="90"/>
        <v>0</v>
      </c>
      <c r="CW93" s="22">
        <f t="shared" si="90"/>
        <v>210796645</v>
      </c>
      <c r="CX93" s="22">
        <f t="shared" si="90"/>
        <v>0</v>
      </c>
      <c r="CY93" s="22">
        <f t="shared" si="90"/>
        <v>0</v>
      </c>
      <c r="CZ93" s="22">
        <f t="shared" si="90"/>
        <v>0</v>
      </c>
      <c r="DA93" s="22">
        <f t="shared" si="90"/>
        <v>0</v>
      </c>
      <c r="DB93" s="22">
        <f t="shared" si="90"/>
        <v>0</v>
      </c>
      <c r="DC93" s="22">
        <f t="shared" si="90"/>
        <v>0</v>
      </c>
      <c r="DD93" s="22">
        <f t="shared" si="90"/>
        <v>0</v>
      </c>
      <c r="DE93" s="22">
        <f t="shared" si="90"/>
        <v>0</v>
      </c>
      <c r="DF93" s="22">
        <f t="shared" si="90"/>
        <v>0</v>
      </c>
      <c r="DG93" s="22">
        <f t="shared" si="90"/>
        <v>0</v>
      </c>
      <c r="DH93" s="22">
        <f t="shared" si="90"/>
        <v>0</v>
      </c>
      <c r="DI93" s="22">
        <f t="shared" si="91"/>
        <v>0</v>
      </c>
      <c r="DJ93" s="22">
        <f t="shared" si="91"/>
        <v>0</v>
      </c>
      <c r="DK93" s="22">
        <f t="shared" si="91"/>
        <v>51179792</v>
      </c>
      <c r="DM93" s="26">
        <f t="shared" si="76"/>
        <v>261976437</v>
      </c>
    </row>
    <row r="94" spans="1:117" ht="41.25" customHeight="1" x14ac:dyDescent="0.25">
      <c r="A94" s="170"/>
      <c r="B94" s="173"/>
      <c r="C94" s="49" t="s">
        <v>292</v>
      </c>
      <c r="D94" s="50" t="s">
        <v>293</v>
      </c>
      <c r="E94" s="79">
        <v>211</v>
      </c>
      <c r="F94" s="21" t="s">
        <v>294</v>
      </c>
      <c r="G94" s="22">
        <f t="shared" si="83"/>
        <v>203000000</v>
      </c>
      <c r="H94" s="31"/>
      <c r="I94" s="22"/>
      <c r="J94" s="22"/>
      <c r="K94" s="22"/>
      <c r="L94" s="22"/>
      <c r="M94" s="22"/>
      <c r="N94" s="22"/>
      <c r="O94" s="22"/>
      <c r="P94" s="22"/>
      <c r="Q94" s="22"/>
      <c r="R94" s="22"/>
      <c r="S94" s="22"/>
      <c r="T94" s="22">
        <v>200000000</v>
      </c>
      <c r="U94" s="22"/>
      <c r="V94" s="22"/>
      <c r="W94" s="22"/>
      <c r="X94" s="22"/>
      <c r="Y94" s="22"/>
      <c r="Z94" s="22"/>
      <c r="AA94" s="22">
        <v>3000000</v>
      </c>
      <c r="AB94" s="23">
        <f t="shared" si="56"/>
        <v>4.7958275862068966E-2</v>
      </c>
      <c r="AC94" s="22">
        <f t="shared" si="84"/>
        <v>9735530</v>
      </c>
      <c r="AD94" s="22"/>
      <c r="AE94" s="22"/>
      <c r="AF94" s="22"/>
      <c r="AG94" s="22"/>
      <c r="AH94" s="22"/>
      <c r="AI94" s="22"/>
      <c r="AJ94" s="22"/>
      <c r="AK94" s="22"/>
      <c r="AL94" s="22"/>
      <c r="AM94" s="22"/>
      <c r="AN94" s="22"/>
      <c r="AO94" s="22"/>
      <c r="AP94" s="22">
        <f>+'[2]FEBRERO 2017'!$V$65</f>
        <v>9455530</v>
      </c>
      <c r="AQ94" s="22"/>
      <c r="AR94" s="22"/>
      <c r="AS94" s="22"/>
      <c r="AT94" s="22"/>
      <c r="AU94" s="22"/>
      <c r="AV94" s="22"/>
      <c r="AW94" s="56">
        <f>+'[1]ENERO 2017'!$T$62</f>
        <v>280000</v>
      </c>
      <c r="AX94" s="23">
        <f t="shared" si="57"/>
        <v>0.95204172413793109</v>
      </c>
      <c r="AY94" s="22">
        <f t="shared" si="85"/>
        <v>193264470</v>
      </c>
      <c r="AZ94" s="22">
        <f t="shared" si="86"/>
        <v>0</v>
      </c>
      <c r="BA94" s="22">
        <f t="shared" si="86"/>
        <v>0</v>
      </c>
      <c r="BB94" s="22">
        <f t="shared" si="86"/>
        <v>0</v>
      </c>
      <c r="BC94" s="22">
        <f t="shared" si="86"/>
        <v>0</v>
      </c>
      <c r="BD94" s="22">
        <f t="shared" si="86"/>
        <v>0</v>
      </c>
      <c r="BE94" s="22">
        <f t="shared" si="86"/>
        <v>0</v>
      </c>
      <c r="BF94" s="22">
        <f t="shared" si="86"/>
        <v>0</v>
      </c>
      <c r="BG94" s="22">
        <f t="shared" si="86"/>
        <v>0</v>
      </c>
      <c r="BH94" s="22">
        <f t="shared" si="86"/>
        <v>0</v>
      </c>
      <c r="BI94" s="22">
        <f t="shared" si="86"/>
        <v>0</v>
      </c>
      <c r="BJ94" s="22">
        <f t="shared" si="86"/>
        <v>0</v>
      </c>
      <c r="BK94" s="22">
        <f t="shared" si="86"/>
        <v>0</v>
      </c>
      <c r="BL94" s="22">
        <f t="shared" si="86"/>
        <v>190544470</v>
      </c>
      <c r="BM94" s="22">
        <f t="shared" si="86"/>
        <v>0</v>
      </c>
      <c r="BN94" s="22">
        <f t="shared" si="86"/>
        <v>0</v>
      </c>
      <c r="BO94" s="22">
        <f t="shared" si="86"/>
        <v>0</v>
      </c>
      <c r="BP94" s="22">
        <f t="shared" si="87"/>
        <v>0</v>
      </c>
      <c r="BQ94" s="22">
        <f t="shared" si="87"/>
        <v>0</v>
      </c>
      <c r="BR94" s="22">
        <f t="shared" si="87"/>
        <v>0</v>
      </c>
      <c r="BS94" s="22">
        <f t="shared" si="87"/>
        <v>2720000</v>
      </c>
      <c r="BT94" s="23">
        <f t="shared" si="59"/>
        <v>1.3793103448275861E-3</v>
      </c>
      <c r="BU94" s="22">
        <f t="shared" si="88"/>
        <v>280000</v>
      </c>
      <c r="BV94" s="22"/>
      <c r="BW94" s="22"/>
      <c r="BX94" s="22"/>
      <c r="BY94" s="22"/>
      <c r="BZ94" s="22"/>
      <c r="CA94" s="22"/>
      <c r="CB94" s="22"/>
      <c r="CC94" s="22"/>
      <c r="CD94" s="22"/>
      <c r="CE94" s="22"/>
      <c r="CF94" s="22"/>
      <c r="CG94" s="22"/>
      <c r="CH94" s="22"/>
      <c r="CI94" s="22"/>
      <c r="CJ94" s="22"/>
      <c r="CK94" s="22"/>
      <c r="CL94" s="22"/>
      <c r="CM94" s="22"/>
      <c r="CN94" s="22"/>
      <c r="CO94" s="22">
        <f>+'[2]FEBRERO 2017'!$H$66</f>
        <v>280000</v>
      </c>
      <c r="CP94" s="23">
        <f t="shared" si="49"/>
        <v>0.99862068965517237</v>
      </c>
      <c r="CQ94" s="22">
        <f t="shared" si="89"/>
        <v>202720000</v>
      </c>
      <c r="CR94" s="22">
        <f t="shared" si="92"/>
        <v>0</v>
      </c>
      <c r="CS94" s="22">
        <f t="shared" si="90"/>
        <v>0</v>
      </c>
      <c r="CT94" s="22">
        <f t="shared" si="90"/>
        <v>0</v>
      </c>
      <c r="CU94" s="22">
        <f t="shared" si="90"/>
        <v>0</v>
      </c>
      <c r="CV94" s="22">
        <f t="shared" si="90"/>
        <v>0</v>
      </c>
      <c r="CW94" s="22">
        <f t="shared" si="90"/>
        <v>0</v>
      </c>
      <c r="CX94" s="22">
        <f t="shared" si="90"/>
        <v>0</v>
      </c>
      <c r="CY94" s="22">
        <f t="shared" si="90"/>
        <v>0</v>
      </c>
      <c r="CZ94" s="22">
        <f t="shared" si="90"/>
        <v>0</v>
      </c>
      <c r="DA94" s="22">
        <f t="shared" si="90"/>
        <v>0</v>
      </c>
      <c r="DB94" s="22">
        <f t="shared" si="90"/>
        <v>0</v>
      </c>
      <c r="DC94" s="22">
        <f t="shared" si="90"/>
        <v>0</v>
      </c>
      <c r="DD94" s="22">
        <f t="shared" si="90"/>
        <v>200000000</v>
      </c>
      <c r="DE94" s="22">
        <f t="shared" si="90"/>
        <v>0</v>
      </c>
      <c r="DF94" s="22">
        <f t="shared" si="90"/>
        <v>0</v>
      </c>
      <c r="DG94" s="22">
        <f t="shared" si="90"/>
        <v>0</v>
      </c>
      <c r="DH94" s="22">
        <f t="shared" si="90"/>
        <v>0</v>
      </c>
      <c r="DI94" s="22">
        <f t="shared" si="91"/>
        <v>0</v>
      </c>
      <c r="DJ94" s="22">
        <f t="shared" si="91"/>
        <v>0</v>
      </c>
      <c r="DK94" s="22">
        <f t="shared" si="91"/>
        <v>2720000</v>
      </c>
      <c r="DM94" s="26">
        <f t="shared" si="76"/>
        <v>203000000</v>
      </c>
    </row>
    <row r="95" spans="1:117" ht="36" customHeight="1" x14ac:dyDescent="0.25">
      <c r="A95" s="170"/>
      <c r="B95" s="173"/>
      <c r="C95" s="49" t="s">
        <v>295</v>
      </c>
      <c r="D95" s="19" t="s">
        <v>296</v>
      </c>
      <c r="E95" s="79">
        <v>211</v>
      </c>
      <c r="F95" s="21" t="s">
        <v>297</v>
      </c>
      <c r="G95" s="22">
        <f t="shared" si="83"/>
        <v>5865085</v>
      </c>
      <c r="H95" s="31"/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2"/>
      <c r="AA95" s="22">
        <f>4000000+1865085</f>
        <v>5865085</v>
      </c>
      <c r="AB95" s="23">
        <f t="shared" si="56"/>
        <v>0.34100102556058437</v>
      </c>
      <c r="AC95" s="22">
        <f t="shared" si="84"/>
        <v>2000000</v>
      </c>
      <c r="AD95" s="22"/>
      <c r="AE95" s="22"/>
      <c r="AF95" s="22"/>
      <c r="AG95" s="22"/>
      <c r="AH95" s="22"/>
      <c r="AI95" s="22"/>
      <c r="AJ95" s="22"/>
      <c r="AK95" s="22"/>
      <c r="AL95" s="22"/>
      <c r="AM95" s="22"/>
      <c r="AN95" s="22"/>
      <c r="AO95" s="22"/>
      <c r="AP95" s="22"/>
      <c r="AQ95" s="22"/>
      <c r="AR95" s="22"/>
      <c r="AS95" s="22"/>
      <c r="AT95" s="22"/>
      <c r="AU95" s="22"/>
      <c r="AV95" s="22"/>
      <c r="AW95" s="22">
        <f>+'[1]ENERO 2017'!$T$68</f>
        <v>2000000</v>
      </c>
      <c r="AX95" s="23">
        <f t="shared" si="57"/>
        <v>0.65899897443941557</v>
      </c>
      <c r="AY95" s="22">
        <f t="shared" si="85"/>
        <v>3865085</v>
      </c>
      <c r="AZ95" s="22">
        <f t="shared" si="86"/>
        <v>0</v>
      </c>
      <c r="BA95" s="22">
        <f t="shared" si="86"/>
        <v>0</v>
      </c>
      <c r="BB95" s="22">
        <f t="shared" si="86"/>
        <v>0</v>
      </c>
      <c r="BC95" s="22">
        <f t="shared" si="86"/>
        <v>0</v>
      </c>
      <c r="BD95" s="22">
        <f t="shared" si="86"/>
        <v>0</v>
      </c>
      <c r="BE95" s="22">
        <f t="shared" si="86"/>
        <v>0</v>
      </c>
      <c r="BF95" s="22">
        <f t="shared" si="86"/>
        <v>0</v>
      </c>
      <c r="BG95" s="22">
        <f t="shared" si="86"/>
        <v>0</v>
      </c>
      <c r="BH95" s="22">
        <f t="shared" si="86"/>
        <v>0</v>
      </c>
      <c r="BI95" s="22">
        <f t="shared" si="86"/>
        <v>0</v>
      </c>
      <c r="BJ95" s="22">
        <f t="shared" si="86"/>
        <v>0</v>
      </c>
      <c r="BK95" s="22">
        <f t="shared" si="86"/>
        <v>0</v>
      </c>
      <c r="BL95" s="22">
        <f t="shared" si="86"/>
        <v>0</v>
      </c>
      <c r="BM95" s="22">
        <f t="shared" si="86"/>
        <v>0</v>
      </c>
      <c r="BN95" s="22">
        <f t="shared" si="86"/>
        <v>0</v>
      </c>
      <c r="BO95" s="22">
        <f t="shared" si="86"/>
        <v>0</v>
      </c>
      <c r="BP95" s="22">
        <f t="shared" si="87"/>
        <v>0</v>
      </c>
      <c r="BQ95" s="22">
        <f t="shared" si="87"/>
        <v>0</v>
      </c>
      <c r="BR95" s="22">
        <f t="shared" si="87"/>
        <v>0</v>
      </c>
      <c r="BS95" s="22">
        <f t="shared" si="87"/>
        <v>3865085</v>
      </c>
      <c r="BT95" s="23">
        <f t="shared" si="59"/>
        <v>0.34100102556058437</v>
      </c>
      <c r="BU95" s="22">
        <f t="shared" si="88"/>
        <v>2000000</v>
      </c>
      <c r="BV95" s="22"/>
      <c r="BW95" s="22"/>
      <c r="BX95" s="22"/>
      <c r="BY95" s="22"/>
      <c r="BZ95" s="22"/>
      <c r="CA95" s="22"/>
      <c r="CB95" s="22"/>
      <c r="CC95" s="22"/>
      <c r="CD95" s="22"/>
      <c r="CE95" s="22"/>
      <c r="CF95" s="22"/>
      <c r="CG95" s="22"/>
      <c r="CH95" s="22"/>
      <c r="CI95" s="22"/>
      <c r="CJ95" s="22"/>
      <c r="CK95" s="22"/>
      <c r="CL95" s="22"/>
      <c r="CM95" s="22"/>
      <c r="CN95" s="22"/>
      <c r="CO95" s="22">
        <f>+'[2]FEBRERO 2017'!$AC$74</f>
        <v>2000000</v>
      </c>
      <c r="CP95" s="23">
        <f t="shared" si="49"/>
        <v>0.65899897443941557</v>
      </c>
      <c r="CQ95" s="22">
        <f t="shared" si="89"/>
        <v>3865085</v>
      </c>
      <c r="CR95" s="22">
        <f t="shared" si="92"/>
        <v>0</v>
      </c>
      <c r="CS95" s="22">
        <f t="shared" si="90"/>
        <v>0</v>
      </c>
      <c r="CT95" s="22">
        <f t="shared" si="90"/>
        <v>0</v>
      </c>
      <c r="CU95" s="22">
        <f t="shared" si="90"/>
        <v>0</v>
      </c>
      <c r="CV95" s="22">
        <f t="shared" si="90"/>
        <v>0</v>
      </c>
      <c r="CW95" s="22">
        <f t="shared" si="90"/>
        <v>0</v>
      </c>
      <c r="CX95" s="22">
        <f t="shared" si="90"/>
        <v>0</v>
      </c>
      <c r="CY95" s="22">
        <f t="shared" si="90"/>
        <v>0</v>
      </c>
      <c r="CZ95" s="22">
        <f t="shared" si="90"/>
        <v>0</v>
      </c>
      <c r="DA95" s="22">
        <f t="shared" si="90"/>
        <v>0</v>
      </c>
      <c r="DB95" s="22">
        <f t="shared" si="90"/>
        <v>0</v>
      </c>
      <c r="DC95" s="22">
        <f t="shared" si="90"/>
        <v>0</v>
      </c>
      <c r="DD95" s="22">
        <f t="shared" si="90"/>
        <v>0</v>
      </c>
      <c r="DE95" s="22">
        <f t="shared" si="90"/>
        <v>0</v>
      </c>
      <c r="DF95" s="22">
        <f t="shared" si="90"/>
        <v>0</v>
      </c>
      <c r="DG95" s="22">
        <f t="shared" si="90"/>
        <v>0</v>
      </c>
      <c r="DH95" s="22">
        <f t="shared" si="90"/>
        <v>0</v>
      </c>
      <c r="DI95" s="22">
        <f t="shared" si="91"/>
        <v>0</v>
      </c>
      <c r="DJ95" s="22">
        <f t="shared" si="91"/>
        <v>0</v>
      </c>
      <c r="DK95" s="22">
        <f t="shared" si="91"/>
        <v>3865085</v>
      </c>
      <c r="DM95" s="26">
        <f t="shared" si="76"/>
        <v>5865085</v>
      </c>
    </row>
    <row r="96" spans="1:117" ht="44.25" customHeight="1" x14ac:dyDescent="0.25">
      <c r="A96" s="170"/>
      <c r="B96" s="173"/>
      <c r="C96" s="49" t="s">
        <v>298</v>
      </c>
      <c r="D96" s="19" t="s">
        <v>299</v>
      </c>
      <c r="E96" s="79">
        <v>211</v>
      </c>
      <c r="F96" s="21" t="s">
        <v>300</v>
      </c>
      <c r="G96" s="22">
        <f t="shared" si="83"/>
        <v>450000000</v>
      </c>
      <c r="H96" s="31"/>
      <c r="I96" s="22"/>
      <c r="J96" s="22">
        <v>450000000</v>
      </c>
      <c r="K96" s="22"/>
      <c r="L96" s="22"/>
      <c r="M96" s="22"/>
      <c r="N96" s="22"/>
      <c r="O96" s="22"/>
      <c r="P96" s="22"/>
      <c r="Q96" s="22"/>
      <c r="R96" s="22"/>
      <c r="S96" s="22"/>
      <c r="T96" s="22"/>
      <c r="U96" s="22"/>
      <c r="V96" s="22"/>
      <c r="W96" s="22"/>
      <c r="X96" s="22"/>
      <c r="Y96" s="22"/>
      <c r="Z96" s="22"/>
      <c r="AA96" s="22"/>
      <c r="AB96" s="23">
        <f t="shared" si="56"/>
        <v>0</v>
      </c>
      <c r="AC96" s="22">
        <f t="shared" si="84"/>
        <v>0</v>
      </c>
      <c r="AD96" s="22"/>
      <c r="AE96" s="22"/>
      <c r="AF96" s="22"/>
      <c r="AG96" s="22"/>
      <c r="AH96" s="22"/>
      <c r="AI96" s="22"/>
      <c r="AJ96" s="22"/>
      <c r="AK96" s="22"/>
      <c r="AL96" s="22"/>
      <c r="AM96" s="22"/>
      <c r="AN96" s="22"/>
      <c r="AO96" s="22"/>
      <c r="AP96" s="22"/>
      <c r="AQ96" s="22"/>
      <c r="AR96" s="22"/>
      <c r="AS96" s="22"/>
      <c r="AT96" s="22"/>
      <c r="AU96" s="22"/>
      <c r="AV96" s="22"/>
      <c r="AW96" s="22"/>
      <c r="AX96" s="23">
        <f t="shared" si="57"/>
        <v>1</v>
      </c>
      <c r="AY96" s="22">
        <f t="shared" si="85"/>
        <v>450000000</v>
      </c>
      <c r="AZ96" s="22">
        <f t="shared" si="86"/>
        <v>0</v>
      </c>
      <c r="BA96" s="22">
        <f t="shared" si="86"/>
        <v>0</v>
      </c>
      <c r="BB96" s="22">
        <f t="shared" si="86"/>
        <v>450000000</v>
      </c>
      <c r="BC96" s="22">
        <f t="shared" si="86"/>
        <v>0</v>
      </c>
      <c r="BD96" s="22">
        <f t="shared" si="86"/>
        <v>0</v>
      </c>
      <c r="BE96" s="22">
        <f t="shared" si="86"/>
        <v>0</v>
      </c>
      <c r="BF96" s="22">
        <f t="shared" si="86"/>
        <v>0</v>
      </c>
      <c r="BG96" s="22">
        <f t="shared" si="86"/>
        <v>0</v>
      </c>
      <c r="BH96" s="22">
        <f t="shared" si="86"/>
        <v>0</v>
      </c>
      <c r="BI96" s="22">
        <f t="shared" si="86"/>
        <v>0</v>
      </c>
      <c r="BJ96" s="22">
        <f t="shared" si="86"/>
        <v>0</v>
      </c>
      <c r="BK96" s="22">
        <f t="shared" si="86"/>
        <v>0</v>
      </c>
      <c r="BL96" s="22">
        <f t="shared" si="86"/>
        <v>0</v>
      </c>
      <c r="BM96" s="22">
        <f t="shared" si="86"/>
        <v>0</v>
      </c>
      <c r="BN96" s="22">
        <f t="shared" si="86"/>
        <v>0</v>
      </c>
      <c r="BO96" s="22">
        <f t="shared" si="86"/>
        <v>0</v>
      </c>
      <c r="BP96" s="22">
        <f t="shared" si="87"/>
        <v>0</v>
      </c>
      <c r="BQ96" s="22">
        <f t="shared" si="87"/>
        <v>0</v>
      </c>
      <c r="BR96" s="22">
        <f t="shared" si="87"/>
        <v>0</v>
      </c>
      <c r="BS96" s="22">
        <f t="shared" si="87"/>
        <v>0</v>
      </c>
      <c r="BT96" s="23">
        <f t="shared" si="59"/>
        <v>0</v>
      </c>
      <c r="BU96" s="22">
        <f t="shared" si="88"/>
        <v>0</v>
      </c>
      <c r="BV96" s="22"/>
      <c r="BW96" s="22"/>
      <c r="BX96" s="22"/>
      <c r="BY96" s="22"/>
      <c r="BZ96" s="22"/>
      <c r="CA96" s="22"/>
      <c r="CB96" s="22"/>
      <c r="CC96" s="22"/>
      <c r="CD96" s="22"/>
      <c r="CE96" s="22"/>
      <c r="CF96" s="22"/>
      <c r="CG96" s="22"/>
      <c r="CH96" s="22"/>
      <c r="CI96" s="22"/>
      <c r="CJ96" s="22"/>
      <c r="CK96" s="22"/>
      <c r="CL96" s="22"/>
      <c r="CM96" s="22"/>
      <c r="CN96" s="22"/>
      <c r="CO96" s="22"/>
      <c r="CP96" s="23">
        <f t="shared" si="49"/>
        <v>1</v>
      </c>
      <c r="CQ96" s="22">
        <f t="shared" si="89"/>
        <v>450000000</v>
      </c>
      <c r="CR96" s="22">
        <f t="shared" si="92"/>
        <v>0</v>
      </c>
      <c r="CS96" s="22">
        <f t="shared" si="90"/>
        <v>0</v>
      </c>
      <c r="CT96" s="22">
        <f t="shared" si="90"/>
        <v>450000000</v>
      </c>
      <c r="CU96" s="22">
        <f t="shared" si="90"/>
        <v>0</v>
      </c>
      <c r="CV96" s="22">
        <f t="shared" si="90"/>
        <v>0</v>
      </c>
      <c r="CW96" s="22">
        <f t="shared" si="90"/>
        <v>0</v>
      </c>
      <c r="CX96" s="22">
        <f t="shared" si="90"/>
        <v>0</v>
      </c>
      <c r="CY96" s="22">
        <f t="shared" si="90"/>
        <v>0</v>
      </c>
      <c r="CZ96" s="22">
        <f t="shared" si="90"/>
        <v>0</v>
      </c>
      <c r="DA96" s="22">
        <f t="shared" si="90"/>
        <v>0</v>
      </c>
      <c r="DB96" s="22">
        <f t="shared" si="90"/>
        <v>0</v>
      </c>
      <c r="DC96" s="22">
        <f t="shared" si="90"/>
        <v>0</v>
      </c>
      <c r="DD96" s="22">
        <f t="shared" si="90"/>
        <v>0</v>
      </c>
      <c r="DE96" s="22">
        <f t="shared" si="90"/>
        <v>0</v>
      </c>
      <c r="DF96" s="22">
        <f t="shared" si="90"/>
        <v>0</v>
      </c>
      <c r="DG96" s="22">
        <f t="shared" si="90"/>
        <v>0</v>
      </c>
      <c r="DH96" s="22">
        <f t="shared" si="90"/>
        <v>0</v>
      </c>
      <c r="DI96" s="22">
        <f t="shared" si="91"/>
        <v>0</v>
      </c>
      <c r="DJ96" s="22">
        <f t="shared" si="91"/>
        <v>0</v>
      </c>
      <c r="DK96" s="22">
        <f t="shared" si="91"/>
        <v>0</v>
      </c>
      <c r="DM96" s="26">
        <f t="shared" si="76"/>
        <v>450000000</v>
      </c>
    </row>
    <row r="97" spans="1:118" ht="31.5" customHeight="1" x14ac:dyDescent="0.25">
      <c r="A97" s="170"/>
      <c r="B97" s="173"/>
      <c r="C97" s="49" t="s">
        <v>301</v>
      </c>
      <c r="D97" s="19" t="s">
        <v>302</v>
      </c>
      <c r="E97" s="79">
        <v>211</v>
      </c>
      <c r="F97" s="21" t="s">
        <v>303</v>
      </c>
      <c r="G97" s="22">
        <f t="shared" si="83"/>
        <v>265000000</v>
      </c>
      <c r="H97" s="31"/>
      <c r="I97" s="22">
        <v>112000000</v>
      </c>
      <c r="J97" s="22"/>
      <c r="K97" s="22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>
        <v>153000000</v>
      </c>
      <c r="W97" s="22"/>
      <c r="X97" s="22"/>
      <c r="Y97" s="22"/>
      <c r="Z97" s="22"/>
      <c r="AA97" s="22"/>
      <c r="AB97" s="23">
        <f t="shared" si="56"/>
        <v>0.61635801886792452</v>
      </c>
      <c r="AC97" s="22">
        <f t="shared" si="84"/>
        <v>163334875</v>
      </c>
      <c r="AD97" s="22"/>
      <c r="AE97" s="22">
        <f>+'[1]ENERO 2017'!$K$81</f>
        <v>112000000</v>
      </c>
      <c r="AF97" s="22"/>
      <c r="AG97" s="22"/>
      <c r="AH97" s="22"/>
      <c r="AI97" s="22"/>
      <c r="AJ97" s="22"/>
      <c r="AK97" s="22"/>
      <c r="AL97" s="22"/>
      <c r="AM97" s="22"/>
      <c r="AN97" s="22"/>
      <c r="AO97" s="22"/>
      <c r="AP97" s="22"/>
      <c r="AQ97" s="22"/>
      <c r="AR97" s="22">
        <f>+'[2]FEBRERO 2017'!$X$87</f>
        <v>51334875</v>
      </c>
      <c r="AS97" s="22"/>
      <c r="AT97" s="22"/>
      <c r="AU97" s="22"/>
      <c r="AV97" s="22"/>
      <c r="AW97" s="22"/>
      <c r="AX97" s="23">
        <f t="shared" si="57"/>
        <v>0.38364198113207548</v>
      </c>
      <c r="AY97" s="22">
        <f t="shared" si="85"/>
        <v>101665125</v>
      </c>
      <c r="AZ97" s="22">
        <f t="shared" si="86"/>
        <v>0</v>
      </c>
      <c r="BA97" s="22">
        <f t="shared" si="86"/>
        <v>0</v>
      </c>
      <c r="BB97" s="22">
        <f t="shared" si="86"/>
        <v>0</v>
      </c>
      <c r="BC97" s="22">
        <f t="shared" si="86"/>
        <v>0</v>
      </c>
      <c r="BD97" s="22">
        <f t="shared" si="86"/>
        <v>0</v>
      </c>
      <c r="BE97" s="22">
        <f t="shared" si="86"/>
        <v>0</v>
      </c>
      <c r="BF97" s="22">
        <f t="shared" si="86"/>
        <v>0</v>
      </c>
      <c r="BG97" s="22">
        <f t="shared" si="86"/>
        <v>0</v>
      </c>
      <c r="BH97" s="22">
        <f t="shared" si="86"/>
        <v>0</v>
      </c>
      <c r="BI97" s="22">
        <f t="shared" si="86"/>
        <v>0</v>
      </c>
      <c r="BJ97" s="22">
        <f t="shared" si="86"/>
        <v>0</v>
      </c>
      <c r="BK97" s="22">
        <f t="shared" si="86"/>
        <v>0</v>
      </c>
      <c r="BL97" s="22">
        <f t="shared" si="86"/>
        <v>0</v>
      </c>
      <c r="BM97" s="22">
        <f t="shared" si="86"/>
        <v>0</v>
      </c>
      <c r="BN97" s="22">
        <f t="shared" si="86"/>
        <v>101665125</v>
      </c>
      <c r="BO97" s="22">
        <f t="shared" si="86"/>
        <v>0</v>
      </c>
      <c r="BP97" s="22">
        <f t="shared" si="87"/>
        <v>0</v>
      </c>
      <c r="BQ97" s="22">
        <f t="shared" si="87"/>
        <v>0</v>
      </c>
      <c r="BR97" s="22">
        <f t="shared" si="87"/>
        <v>0</v>
      </c>
      <c r="BS97" s="22">
        <f t="shared" si="87"/>
        <v>0</v>
      </c>
      <c r="BT97" s="23">
        <f t="shared" si="59"/>
        <v>0.55847338490566034</v>
      </c>
      <c r="BU97" s="22">
        <f t="shared" si="88"/>
        <v>147995447</v>
      </c>
      <c r="BV97" s="22"/>
      <c r="BW97" s="22">
        <f>+'[1]ENERO 2017'!$H$84</f>
        <v>110832974</v>
      </c>
      <c r="BX97" s="22"/>
      <c r="BY97" s="22"/>
      <c r="BZ97" s="22"/>
      <c r="CA97" s="22"/>
      <c r="CB97" s="22"/>
      <c r="CC97" s="22"/>
      <c r="CD97" s="22"/>
      <c r="CE97" s="22"/>
      <c r="CF97" s="22"/>
      <c r="CG97" s="22"/>
      <c r="CH97" s="22"/>
      <c r="CI97" s="22"/>
      <c r="CJ97" s="22">
        <f>+'[2]FEBRERO 2017'!$H$88</f>
        <v>37162473</v>
      </c>
      <c r="CK97" s="22"/>
      <c r="CL97" s="22"/>
      <c r="CM97" s="22"/>
      <c r="CN97" s="22"/>
      <c r="CO97" s="22"/>
      <c r="CP97" s="23">
        <f t="shared" si="49"/>
        <v>0.44152661509433966</v>
      </c>
      <c r="CQ97" s="22">
        <f t="shared" si="89"/>
        <v>117004553</v>
      </c>
      <c r="CR97" s="22">
        <f t="shared" si="92"/>
        <v>0</v>
      </c>
      <c r="CS97" s="22">
        <f t="shared" si="90"/>
        <v>1167026</v>
      </c>
      <c r="CT97" s="22">
        <f t="shared" si="90"/>
        <v>0</v>
      </c>
      <c r="CU97" s="22">
        <f t="shared" si="90"/>
        <v>0</v>
      </c>
      <c r="CV97" s="22">
        <f t="shared" si="90"/>
        <v>0</v>
      </c>
      <c r="CW97" s="22">
        <f t="shared" si="90"/>
        <v>0</v>
      </c>
      <c r="CX97" s="22">
        <f t="shared" si="90"/>
        <v>0</v>
      </c>
      <c r="CY97" s="22">
        <f t="shared" si="90"/>
        <v>0</v>
      </c>
      <c r="CZ97" s="22">
        <f t="shared" si="90"/>
        <v>0</v>
      </c>
      <c r="DA97" s="22">
        <f t="shared" si="90"/>
        <v>0</v>
      </c>
      <c r="DB97" s="22">
        <f t="shared" si="90"/>
        <v>0</v>
      </c>
      <c r="DC97" s="22">
        <f t="shared" si="90"/>
        <v>0</v>
      </c>
      <c r="DD97" s="22">
        <f t="shared" si="90"/>
        <v>0</v>
      </c>
      <c r="DE97" s="22">
        <f t="shared" si="90"/>
        <v>0</v>
      </c>
      <c r="DF97" s="22">
        <f t="shared" si="90"/>
        <v>115837527</v>
      </c>
      <c r="DG97" s="22">
        <f t="shared" si="90"/>
        <v>0</v>
      </c>
      <c r="DH97" s="22">
        <f t="shared" si="90"/>
        <v>0</v>
      </c>
      <c r="DI97" s="22">
        <f t="shared" si="91"/>
        <v>0</v>
      </c>
      <c r="DJ97" s="22">
        <f t="shared" si="91"/>
        <v>0</v>
      </c>
      <c r="DK97" s="22">
        <f t="shared" si="91"/>
        <v>0</v>
      </c>
      <c r="DM97" s="26">
        <f t="shared" si="76"/>
        <v>265000000</v>
      </c>
    </row>
    <row r="98" spans="1:118" s="68" customFormat="1" ht="50.25" customHeight="1" x14ac:dyDescent="0.25">
      <c r="A98" s="82"/>
      <c r="B98" s="19" t="s">
        <v>304</v>
      </c>
      <c r="C98" s="80" t="s">
        <v>305</v>
      </c>
      <c r="D98" s="19" t="s">
        <v>306</v>
      </c>
      <c r="E98" s="78" t="s">
        <v>307</v>
      </c>
      <c r="F98" s="21" t="s">
        <v>308</v>
      </c>
      <c r="G98" s="22">
        <f t="shared" si="83"/>
        <v>700456632</v>
      </c>
      <c r="H98" s="25"/>
      <c r="I98" s="56"/>
      <c r="J98" s="22"/>
      <c r="K98" s="22"/>
      <c r="L98" s="22"/>
      <c r="M98" s="22"/>
      <c r="N98" s="22"/>
      <c r="O98" s="22"/>
      <c r="P98" s="22"/>
      <c r="Q98" s="22"/>
      <c r="R98" s="22"/>
      <c r="S98" s="22"/>
      <c r="T98" s="22"/>
      <c r="U98" s="22"/>
      <c r="V98" s="22"/>
      <c r="W98" s="22"/>
      <c r="X98" s="22"/>
      <c r="Y98" s="22">
        <f>300856785+366514874</f>
        <v>667371659</v>
      </c>
      <c r="Z98" s="22">
        <v>33084973</v>
      </c>
      <c r="AA98" s="22"/>
      <c r="AB98" s="67">
        <f t="shared" si="56"/>
        <v>0.29832588407843069</v>
      </c>
      <c r="AC98" s="22">
        <f t="shared" si="84"/>
        <v>208964344</v>
      </c>
      <c r="AD98" s="56"/>
      <c r="AE98" s="56"/>
      <c r="AF98" s="56"/>
      <c r="AG98" s="56"/>
      <c r="AH98" s="56"/>
      <c r="AI98" s="56"/>
      <c r="AJ98" s="56"/>
      <c r="AK98" s="56"/>
      <c r="AL98" s="56"/>
      <c r="AM98" s="56"/>
      <c r="AN98" s="56"/>
      <c r="AO98" s="56"/>
      <c r="AP98" s="56"/>
      <c r="AQ98" s="56"/>
      <c r="AR98" s="56"/>
      <c r="AS98" s="56"/>
      <c r="AT98" s="56"/>
      <c r="AU98" s="56">
        <f>+'[1]ENERO 2017'!$R$891</f>
        <v>175879371</v>
      </c>
      <c r="AV98" s="56">
        <f>+'[1]ENERO 2017'!$S$891</f>
        <v>33084973</v>
      </c>
      <c r="AW98" s="56"/>
      <c r="AX98" s="67">
        <f t="shared" si="57"/>
        <v>0.70167411592156936</v>
      </c>
      <c r="AY98" s="22">
        <f t="shared" si="85"/>
        <v>491492288</v>
      </c>
      <c r="AZ98" s="22">
        <f t="shared" si="86"/>
        <v>0</v>
      </c>
      <c r="BA98" s="22">
        <f t="shared" si="86"/>
        <v>0</v>
      </c>
      <c r="BB98" s="22">
        <f t="shared" si="86"/>
        <v>0</v>
      </c>
      <c r="BC98" s="22">
        <f t="shared" si="86"/>
        <v>0</v>
      </c>
      <c r="BD98" s="22">
        <f t="shared" si="86"/>
        <v>0</v>
      </c>
      <c r="BE98" s="22">
        <f t="shared" si="86"/>
        <v>0</v>
      </c>
      <c r="BF98" s="22">
        <f t="shared" si="86"/>
        <v>0</v>
      </c>
      <c r="BG98" s="22">
        <f t="shared" si="86"/>
        <v>0</v>
      </c>
      <c r="BH98" s="22">
        <f t="shared" si="86"/>
        <v>0</v>
      </c>
      <c r="BI98" s="22">
        <f t="shared" si="86"/>
        <v>0</v>
      </c>
      <c r="BJ98" s="22">
        <f t="shared" si="86"/>
        <v>0</v>
      </c>
      <c r="BK98" s="22">
        <f t="shared" si="86"/>
        <v>0</v>
      </c>
      <c r="BL98" s="22">
        <f t="shared" si="86"/>
        <v>0</v>
      </c>
      <c r="BM98" s="22">
        <f t="shared" si="86"/>
        <v>0</v>
      </c>
      <c r="BN98" s="22">
        <f t="shared" si="86"/>
        <v>0</v>
      </c>
      <c r="BO98" s="22">
        <f t="shared" si="86"/>
        <v>0</v>
      </c>
      <c r="BP98" s="22">
        <f t="shared" si="87"/>
        <v>0</v>
      </c>
      <c r="BQ98" s="22">
        <f t="shared" si="87"/>
        <v>491492288</v>
      </c>
      <c r="BR98" s="22">
        <f t="shared" si="87"/>
        <v>0</v>
      </c>
      <c r="BS98" s="22">
        <f t="shared" si="87"/>
        <v>0</v>
      </c>
      <c r="BT98" s="67">
        <f t="shared" si="59"/>
        <v>0.29694760602966208</v>
      </c>
      <c r="BU98" s="22">
        <f t="shared" si="88"/>
        <v>207998920</v>
      </c>
      <c r="BV98" s="56"/>
      <c r="BW98" s="56"/>
      <c r="BX98" s="56"/>
      <c r="BY98" s="56"/>
      <c r="BZ98" s="56"/>
      <c r="CA98" s="56"/>
      <c r="CB98" s="56"/>
      <c r="CC98" s="56"/>
      <c r="CD98" s="56"/>
      <c r="CE98" s="56"/>
      <c r="CF98" s="56"/>
      <c r="CG98" s="56"/>
      <c r="CH98" s="56"/>
      <c r="CI98" s="56"/>
      <c r="CJ98" s="56"/>
      <c r="CK98" s="56"/>
      <c r="CL98" s="56"/>
      <c r="CM98" s="56">
        <f>+'[1]ENERO 2017'!$H$892</f>
        <v>175165320</v>
      </c>
      <c r="CN98" s="56">
        <f>+'[1]ENERO 2017'!$H$908</f>
        <v>32833600</v>
      </c>
      <c r="CO98" s="56"/>
      <c r="CP98" s="67">
        <f t="shared" si="49"/>
        <v>0.70305239397033792</v>
      </c>
      <c r="CQ98" s="22">
        <f t="shared" si="89"/>
        <v>492457712</v>
      </c>
      <c r="CR98" s="22">
        <f t="shared" si="92"/>
        <v>0</v>
      </c>
      <c r="CS98" s="22">
        <f t="shared" si="90"/>
        <v>0</v>
      </c>
      <c r="CT98" s="22">
        <f t="shared" si="90"/>
        <v>0</v>
      </c>
      <c r="CU98" s="22">
        <f t="shared" si="90"/>
        <v>0</v>
      </c>
      <c r="CV98" s="22">
        <f t="shared" si="90"/>
        <v>0</v>
      </c>
      <c r="CW98" s="22">
        <f t="shared" si="90"/>
        <v>0</v>
      </c>
      <c r="CX98" s="22">
        <f t="shared" si="90"/>
        <v>0</v>
      </c>
      <c r="CY98" s="22">
        <f t="shared" si="90"/>
        <v>0</v>
      </c>
      <c r="CZ98" s="22">
        <f t="shared" si="90"/>
        <v>0</v>
      </c>
      <c r="DA98" s="22">
        <f t="shared" si="90"/>
        <v>0</v>
      </c>
      <c r="DB98" s="22">
        <f t="shared" si="90"/>
        <v>0</v>
      </c>
      <c r="DC98" s="22">
        <f t="shared" si="90"/>
        <v>0</v>
      </c>
      <c r="DD98" s="22">
        <f t="shared" si="90"/>
        <v>0</v>
      </c>
      <c r="DE98" s="22">
        <f t="shared" si="90"/>
        <v>0</v>
      </c>
      <c r="DF98" s="22">
        <f t="shared" si="90"/>
        <v>0</v>
      </c>
      <c r="DG98" s="22">
        <f t="shared" si="90"/>
        <v>0</v>
      </c>
      <c r="DH98" s="22">
        <f t="shared" si="90"/>
        <v>0</v>
      </c>
      <c r="DI98" s="22">
        <f t="shared" si="91"/>
        <v>492206339</v>
      </c>
      <c r="DJ98" s="22">
        <f t="shared" si="91"/>
        <v>251373</v>
      </c>
      <c r="DK98" s="22">
        <f t="shared" si="91"/>
        <v>0</v>
      </c>
      <c r="DM98" s="26">
        <f t="shared" si="76"/>
        <v>700456632</v>
      </c>
    </row>
    <row r="99" spans="1:118" ht="36.75" customHeight="1" x14ac:dyDescent="0.25">
      <c r="A99" s="170" t="s">
        <v>275</v>
      </c>
      <c r="B99" s="172" t="s">
        <v>309</v>
      </c>
      <c r="C99" s="49" t="s">
        <v>310</v>
      </c>
      <c r="D99" s="19" t="s">
        <v>311</v>
      </c>
      <c r="E99" s="79">
        <v>510</v>
      </c>
      <c r="F99" s="21" t="s">
        <v>312</v>
      </c>
      <c r="G99" s="22">
        <f t="shared" si="83"/>
        <v>115954283</v>
      </c>
      <c r="H99" s="22"/>
      <c r="I99" s="22">
        <v>115954283</v>
      </c>
      <c r="J99" s="22"/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  <c r="AA99" s="22"/>
      <c r="AB99" s="23">
        <f t="shared" si="56"/>
        <v>0.48710806999686246</v>
      </c>
      <c r="AC99" s="22">
        <f t="shared" si="84"/>
        <v>56482267</v>
      </c>
      <c r="AD99" s="22"/>
      <c r="AE99" s="22">
        <f>+'[1]ENERO 2017'!$K$639</f>
        <v>56482267</v>
      </c>
      <c r="AF99" s="22"/>
      <c r="AG99" s="22"/>
      <c r="AH99" s="22"/>
      <c r="AI99" s="22"/>
      <c r="AJ99" s="22"/>
      <c r="AK99" s="22"/>
      <c r="AL99" s="22"/>
      <c r="AM99" s="22"/>
      <c r="AN99" s="22"/>
      <c r="AO99" s="22"/>
      <c r="AP99" s="22"/>
      <c r="AQ99" s="22"/>
      <c r="AR99" s="22"/>
      <c r="AS99" s="22"/>
      <c r="AT99" s="22"/>
      <c r="AU99" s="22"/>
      <c r="AV99" s="22"/>
      <c r="AW99" s="22"/>
      <c r="AX99" s="23">
        <f t="shared" si="57"/>
        <v>0.5128919300031376</v>
      </c>
      <c r="AY99" s="22">
        <f t="shared" si="85"/>
        <v>59472016</v>
      </c>
      <c r="AZ99" s="22">
        <f t="shared" si="86"/>
        <v>0</v>
      </c>
      <c r="BA99" s="22">
        <f t="shared" si="86"/>
        <v>59472016</v>
      </c>
      <c r="BB99" s="22">
        <f t="shared" si="86"/>
        <v>0</v>
      </c>
      <c r="BC99" s="22">
        <f t="shared" si="86"/>
        <v>0</v>
      </c>
      <c r="BD99" s="22">
        <f t="shared" si="86"/>
        <v>0</v>
      </c>
      <c r="BE99" s="22">
        <f t="shared" si="86"/>
        <v>0</v>
      </c>
      <c r="BF99" s="22">
        <f t="shared" si="86"/>
        <v>0</v>
      </c>
      <c r="BG99" s="22">
        <f t="shared" si="86"/>
        <v>0</v>
      </c>
      <c r="BH99" s="22">
        <f t="shared" si="86"/>
        <v>0</v>
      </c>
      <c r="BI99" s="22">
        <f t="shared" si="86"/>
        <v>0</v>
      </c>
      <c r="BJ99" s="22">
        <f t="shared" si="86"/>
        <v>0</v>
      </c>
      <c r="BK99" s="22">
        <f t="shared" si="86"/>
        <v>0</v>
      </c>
      <c r="BL99" s="22">
        <f t="shared" si="86"/>
        <v>0</v>
      </c>
      <c r="BM99" s="22">
        <f t="shared" si="86"/>
        <v>0</v>
      </c>
      <c r="BN99" s="22">
        <f t="shared" si="86"/>
        <v>0</v>
      </c>
      <c r="BO99" s="22">
        <f t="shared" si="86"/>
        <v>0</v>
      </c>
      <c r="BP99" s="22">
        <f t="shared" si="87"/>
        <v>0</v>
      </c>
      <c r="BQ99" s="22">
        <f t="shared" si="87"/>
        <v>0</v>
      </c>
      <c r="BR99" s="22">
        <f t="shared" si="87"/>
        <v>0</v>
      </c>
      <c r="BS99" s="22">
        <f t="shared" si="87"/>
        <v>0</v>
      </c>
      <c r="BT99" s="23">
        <f t="shared" si="59"/>
        <v>0.48468810763980147</v>
      </c>
      <c r="BU99" s="22">
        <f t="shared" si="88"/>
        <v>56201662</v>
      </c>
      <c r="BV99" s="22"/>
      <c r="BW99" s="22">
        <f>+'[1]ENERO 2017'!$H$637</f>
        <v>56201662</v>
      </c>
      <c r="BX99" s="22"/>
      <c r="BY99" s="22"/>
      <c r="BZ99" s="22"/>
      <c r="CA99" s="22"/>
      <c r="CB99" s="22"/>
      <c r="CC99" s="22"/>
      <c r="CD99" s="22"/>
      <c r="CE99" s="22"/>
      <c r="CF99" s="22"/>
      <c r="CG99" s="22"/>
      <c r="CH99" s="22"/>
      <c r="CI99" s="22"/>
      <c r="CJ99" s="22"/>
      <c r="CK99" s="22"/>
      <c r="CL99" s="22"/>
      <c r="CM99" s="22"/>
      <c r="CN99" s="22"/>
      <c r="CO99" s="22"/>
      <c r="CP99" s="23">
        <f t="shared" si="49"/>
        <v>0.51531189236019848</v>
      </c>
      <c r="CQ99" s="22">
        <f t="shared" si="89"/>
        <v>59752621</v>
      </c>
      <c r="CR99" s="22">
        <f t="shared" si="92"/>
        <v>0</v>
      </c>
      <c r="CS99" s="22">
        <f t="shared" si="90"/>
        <v>59752621</v>
      </c>
      <c r="CT99" s="22">
        <f t="shared" si="90"/>
        <v>0</v>
      </c>
      <c r="CU99" s="22">
        <f t="shared" si="90"/>
        <v>0</v>
      </c>
      <c r="CV99" s="22">
        <f t="shared" si="90"/>
        <v>0</v>
      </c>
      <c r="CW99" s="22">
        <f t="shared" si="90"/>
        <v>0</v>
      </c>
      <c r="CX99" s="22">
        <f t="shared" si="90"/>
        <v>0</v>
      </c>
      <c r="CY99" s="22">
        <f t="shared" si="90"/>
        <v>0</v>
      </c>
      <c r="CZ99" s="22">
        <f t="shared" si="90"/>
        <v>0</v>
      </c>
      <c r="DA99" s="22">
        <f t="shared" si="90"/>
        <v>0</v>
      </c>
      <c r="DB99" s="22">
        <f t="shared" si="90"/>
        <v>0</v>
      </c>
      <c r="DC99" s="22">
        <f t="shared" si="90"/>
        <v>0</v>
      </c>
      <c r="DD99" s="22">
        <f t="shared" si="90"/>
        <v>0</v>
      </c>
      <c r="DE99" s="22">
        <f t="shared" si="90"/>
        <v>0</v>
      </c>
      <c r="DF99" s="22">
        <f t="shared" si="90"/>
        <v>0</v>
      </c>
      <c r="DG99" s="22">
        <f t="shared" si="90"/>
        <v>0</v>
      </c>
      <c r="DH99" s="22">
        <f t="shared" si="90"/>
        <v>0</v>
      </c>
      <c r="DI99" s="22">
        <f t="shared" si="91"/>
        <v>0</v>
      </c>
      <c r="DJ99" s="22">
        <f t="shared" si="91"/>
        <v>0</v>
      </c>
      <c r="DK99" s="22">
        <f t="shared" si="91"/>
        <v>0</v>
      </c>
      <c r="DM99" s="26">
        <f t="shared" si="76"/>
        <v>115954283</v>
      </c>
    </row>
    <row r="100" spans="1:118" ht="51" customHeight="1" x14ac:dyDescent="0.25">
      <c r="A100" s="170"/>
      <c r="B100" s="173"/>
      <c r="C100" s="49" t="s">
        <v>313</v>
      </c>
      <c r="D100" s="19" t="s">
        <v>314</v>
      </c>
      <c r="E100" s="79">
        <v>510</v>
      </c>
      <c r="F100" s="21" t="s">
        <v>312</v>
      </c>
      <c r="G100" s="22">
        <f t="shared" si="83"/>
        <v>134000000</v>
      </c>
      <c r="H100" s="22"/>
      <c r="I100" s="22">
        <v>134000000</v>
      </c>
      <c r="J100" s="22"/>
      <c r="K100" s="22"/>
      <c r="L100" s="22"/>
      <c r="M100" s="22"/>
      <c r="N100" s="22"/>
      <c r="O100" s="22"/>
      <c r="P100" s="22"/>
      <c r="Q100" s="22"/>
      <c r="R100" s="22"/>
      <c r="S100" s="22"/>
      <c r="T100" s="22"/>
      <c r="U100" s="22"/>
      <c r="V100" s="22"/>
      <c r="W100" s="22"/>
      <c r="X100" s="22"/>
      <c r="Y100" s="22"/>
      <c r="Z100" s="22"/>
      <c r="AA100" s="22"/>
      <c r="AB100" s="23">
        <f t="shared" si="56"/>
        <v>0.42150945522388061</v>
      </c>
      <c r="AC100" s="22">
        <f t="shared" si="84"/>
        <v>56482267</v>
      </c>
      <c r="AD100" s="22"/>
      <c r="AE100" s="22">
        <f>+'[1]ENERO 2017'!$K$649</f>
        <v>56482267</v>
      </c>
      <c r="AF100" s="22"/>
      <c r="AG100" s="22"/>
      <c r="AH100" s="22"/>
      <c r="AI100" s="22"/>
      <c r="AJ100" s="22"/>
      <c r="AK100" s="22"/>
      <c r="AL100" s="22"/>
      <c r="AM100" s="22"/>
      <c r="AN100" s="22"/>
      <c r="AO100" s="22"/>
      <c r="AP100" s="22"/>
      <c r="AQ100" s="22"/>
      <c r="AR100" s="22"/>
      <c r="AS100" s="22"/>
      <c r="AT100" s="22"/>
      <c r="AU100" s="22"/>
      <c r="AV100" s="22"/>
      <c r="AW100" s="22"/>
      <c r="AX100" s="23">
        <f t="shared" si="57"/>
        <v>0.57849054477611939</v>
      </c>
      <c r="AY100" s="22">
        <f t="shared" si="85"/>
        <v>77517733</v>
      </c>
      <c r="AZ100" s="22">
        <f t="shared" si="86"/>
        <v>0</v>
      </c>
      <c r="BA100" s="22">
        <f t="shared" si="86"/>
        <v>77517733</v>
      </c>
      <c r="BB100" s="22">
        <f t="shared" si="86"/>
        <v>0</v>
      </c>
      <c r="BC100" s="22">
        <f t="shared" si="86"/>
        <v>0</v>
      </c>
      <c r="BD100" s="22">
        <f t="shared" si="86"/>
        <v>0</v>
      </c>
      <c r="BE100" s="22">
        <f t="shared" si="86"/>
        <v>0</v>
      </c>
      <c r="BF100" s="22">
        <f t="shared" si="86"/>
        <v>0</v>
      </c>
      <c r="BG100" s="22">
        <f t="shared" si="86"/>
        <v>0</v>
      </c>
      <c r="BH100" s="22">
        <f t="shared" si="86"/>
        <v>0</v>
      </c>
      <c r="BI100" s="22">
        <f t="shared" si="86"/>
        <v>0</v>
      </c>
      <c r="BJ100" s="22">
        <f t="shared" si="86"/>
        <v>0</v>
      </c>
      <c r="BK100" s="22">
        <f t="shared" si="86"/>
        <v>0</v>
      </c>
      <c r="BL100" s="22">
        <f t="shared" si="86"/>
        <v>0</v>
      </c>
      <c r="BM100" s="22">
        <f t="shared" si="86"/>
        <v>0</v>
      </c>
      <c r="BN100" s="22">
        <f t="shared" si="86"/>
        <v>0</v>
      </c>
      <c r="BO100" s="22">
        <f t="shared" si="86"/>
        <v>0</v>
      </c>
      <c r="BP100" s="22">
        <f t="shared" si="87"/>
        <v>0</v>
      </c>
      <c r="BQ100" s="22">
        <f t="shared" si="87"/>
        <v>0</v>
      </c>
      <c r="BR100" s="22">
        <f t="shared" si="87"/>
        <v>0</v>
      </c>
      <c r="BS100" s="22">
        <f t="shared" si="87"/>
        <v>0</v>
      </c>
      <c r="BT100" s="23">
        <f t="shared" si="59"/>
        <v>0.42150945522388061</v>
      </c>
      <c r="BU100" s="22">
        <f t="shared" si="88"/>
        <v>56482267</v>
      </c>
      <c r="BV100" s="22"/>
      <c r="BW100" s="22">
        <f>+'[1]ENERO 2017'!$H$647</f>
        <v>56482267</v>
      </c>
      <c r="BX100" s="22"/>
      <c r="BY100" s="22"/>
      <c r="BZ100" s="22"/>
      <c r="CA100" s="22"/>
      <c r="CB100" s="22"/>
      <c r="CC100" s="22"/>
      <c r="CD100" s="22"/>
      <c r="CE100" s="22"/>
      <c r="CF100" s="22"/>
      <c r="CG100" s="22"/>
      <c r="CH100" s="22"/>
      <c r="CI100" s="22"/>
      <c r="CJ100" s="22"/>
      <c r="CK100" s="22"/>
      <c r="CL100" s="22"/>
      <c r="CM100" s="22"/>
      <c r="CN100" s="22"/>
      <c r="CO100" s="22"/>
      <c r="CP100" s="23">
        <f t="shared" si="49"/>
        <v>0.57849054477611939</v>
      </c>
      <c r="CQ100" s="22">
        <f t="shared" si="89"/>
        <v>77517733</v>
      </c>
      <c r="CR100" s="22">
        <f t="shared" si="92"/>
        <v>0</v>
      </c>
      <c r="CS100" s="22">
        <f t="shared" si="90"/>
        <v>77517733</v>
      </c>
      <c r="CT100" s="22">
        <f t="shared" si="90"/>
        <v>0</v>
      </c>
      <c r="CU100" s="22">
        <f t="shared" si="90"/>
        <v>0</v>
      </c>
      <c r="CV100" s="22">
        <f t="shared" si="90"/>
        <v>0</v>
      </c>
      <c r="CW100" s="22">
        <f t="shared" si="90"/>
        <v>0</v>
      </c>
      <c r="CX100" s="22">
        <f t="shared" si="90"/>
        <v>0</v>
      </c>
      <c r="CY100" s="22">
        <f t="shared" si="90"/>
        <v>0</v>
      </c>
      <c r="CZ100" s="22">
        <f t="shared" si="90"/>
        <v>0</v>
      </c>
      <c r="DA100" s="22">
        <f t="shared" si="90"/>
        <v>0</v>
      </c>
      <c r="DB100" s="22">
        <f t="shared" si="90"/>
        <v>0</v>
      </c>
      <c r="DC100" s="22">
        <f t="shared" si="90"/>
        <v>0</v>
      </c>
      <c r="DD100" s="22">
        <f t="shared" si="90"/>
        <v>0</v>
      </c>
      <c r="DE100" s="22">
        <f t="shared" si="90"/>
        <v>0</v>
      </c>
      <c r="DF100" s="22">
        <f t="shared" si="90"/>
        <v>0</v>
      </c>
      <c r="DG100" s="22">
        <f t="shared" si="90"/>
        <v>0</v>
      </c>
      <c r="DH100" s="22">
        <f t="shared" si="90"/>
        <v>0</v>
      </c>
      <c r="DI100" s="22">
        <f t="shared" si="91"/>
        <v>0</v>
      </c>
      <c r="DJ100" s="22">
        <f t="shared" si="91"/>
        <v>0</v>
      </c>
      <c r="DK100" s="22">
        <f t="shared" si="91"/>
        <v>0</v>
      </c>
      <c r="DM100" s="26">
        <f t="shared" si="76"/>
        <v>134000000</v>
      </c>
    </row>
    <row r="101" spans="1:118" ht="38.25" customHeight="1" x14ac:dyDescent="0.25">
      <c r="A101" s="170"/>
      <c r="B101" s="174"/>
      <c r="C101" s="49" t="s">
        <v>315</v>
      </c>
      <c r="D101" s="19" t="s">
        <v>316</v>
      </c>
      <c r="E101" s="79">
        <v>510</v>
      </c>
      <c r="F101" s="21" t="s">
        <v>312</v>
      </c>
      <c r="G101" s="22">
        <f t="shared" si="83"/>
        <v>31000000</v>
      </c>
      <c r="H101" s="22"/>
      <c r="I101" s="22">
        <v>31000000</v>
      </c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  <c r="AA101" s="22"/>
      <c r="AB101" s="23">
        <f t="shared" si="56"/>
        <v>0</v>
      </c>
      <c r="AC101" s="22">
        <f t="shared" si="84"/>
        <v>0</v>
      </c>
      <c r="AD101" s="22"/>
      <c r="AE101" s="22"/>
      <c r="AF101" s="22"/>
      <c r="AG101" s="22"/>
      <c r="AH101" s="22"/>
      <c r="AI101" s="22"/>
      <c r="AJ101" s="22"/>
      <c r="AK101" s="22"/>
      <c r="AL101" s="22"/>
      <c r="AM101" s="22"/>
      <c r="AN101" s="22"/>
      <c r="AO101" s="22"/>
      <c r="AP101" s="22"/>
      <c r="AQ101" s="22"/>
      <c r="AR101" s="22"/>
      <c r="AS101" s="22"/>
      <c r="AT101" s="22"/>
      <c r="AU101" s="22"/>
      <c r="AV101" s="22"/>
      <c r="AW101" s="22"/>
      <c r="AX101" s="23">
        <f t="shared" si="57"/>
        <v>1</v>
      </c>
      <c r="AY101" s="22">
        <f t="shared" si="85"/>
        <v>31000000</v>
      </c>
      <c r="AZ101" s="22">
        <f t="shared" si="86"/>
        <v>0</v>
      </c>
      <c r="BA101" s="22">
        <f t="shared" si="86"/>
        <v>31000000</v>
      </c>
      <c r="BB101" s="22">
        <f t="shared" si="86"/>
        <v>0</v>
      </c>
      <c r="BC101" s="22">
        <f t="shared" si="86"/>
        <v>0</v>
      </c>
      <c r="BD101" s="22">
        <f t="shared" si="86"/>
        <v>0</v>
      </c>
      <c r="BE101" s="22">
        <f t="shared" si="86"/>
        <v>0</v>
      </c>
      <c r="BF101" s="22">
        <f t="shared" si="86"/>
        <v>0</v>
      </c>
      <c r="BG101" s="22">
        <f t="shared" si="86"/>
        <v>0</v>
      </c>
      <c r="BH101" s="22">
        <f t="shared" si="86"/>
        <v>0</v>
      </c>
      <c r="BI101" s="22">
        <f t="shared" si="86"/>
        <v>0</v>
      </c>
      <c r="BJ101" s="22">
        <f t="shared" si="86"/>
        <v>0</v>
      </c>
      <c r="BK101" s="22">
        <f t="shared" si="86"/>
        <v>0</v>
      </c>
      <c r="BL101" s="22">
        <f t="shared" si="86"/>
        <v>0</v>
      </c>
      <c r="BM101" s="22">
        <f t="shared" si="86"/>
        <v>0</v>
      </c>
      <c r="BN101" s="22">
        <f t="shared" si="86"/>
        <v>0</v>
      </c>
      <c r="BO101" s="22">
        <f t="shared" si="86"/>
        <v>0</v>
      </c>
      <c r="BP101" s="22">
        <f t="shared" si="87"/>
        <v>0</v>
      </c>
      <c r="BQ101" s="22">
        <f t="shared" si="87"/>
        <v>0</v>
      </c>
      <c r="BR101" s="22">
        <f t="shared" si="87"/>
        <v>0</v>
      </c>
      <c r="BS101" s="22">
        <f t="shared" si="87"/>
        <v>0</v>
      </c>
      <c r="BT101" s="23">
        <f t="shared" si="59"/>
        <v>0</v>
      </c>
      <c r="BU101" s="22">
        <f t="shared" si="88"/>
        <v>0</v>
      </c>
      <c r="BV101" s="22"/>
      <c r="BW101" s="22"/>
      <c r="BX101" s="22"/>
      <c r="BY101" s="22"/>
      <c r="BZ101" s="22"/>
      <c r="CA101" s="22"/>
      <c r="CB101" s="22"/>
      <c r="CC101" s="22"/>
      <c r="CD101" s="22"/>
      <c r="CE101" s="22"/>
      <c r="CF101" s="22"/>
      <c r="CG101" s="22"/>
      <c r="CH101" s="22"/>
      <c r="CI101" s="22"/>
      <c r="CJ101" s="22"/>
      <c r="CK101" s="22"/>
      <c r="CL101" s="22"/>
      <c r="CM101" s="22"/>
      <c r="CN101" s="22"/>
      <c r="CO101" s="22"/>
      <c r="CP101" s="23">
        <f t="shared" si="49"/>
        <v>1</v>
      </c>
      <c r="CQ101" s="22">
        <f t="shared" si="89"/>
        <v>31000000</v>
      </c>
      <c r="CR101" s="22">
        <f t="shared" si="92"/>
        <v>0</v>
      </c>
      <c r="CS101" s="22">
        <f t="shared" si="90"/>
        <v>31000000</v>
      </c>
      <c r="CT101" s="22">
        <f t="shared" si="90"/>
        <v>0</v>
      </c>
      <c r="CU101" s="22">
        <f t="shared" si="90"/>
        <v>0</v>
      </c>
      <c r="CV101" s="22">
        <f t="shared" si="90"/>
        <v>0</v>
      </c>
      <c r="CW101" s="22">
        <f t="shared" si="90"/>
        <v>0</v>
      </c>
      <c r="CX101" s="22">
        <f t="shared" si="90"/>
        <v>0</v>
      </c>
      <c r="CY101" s="22">
        <f t="shared" si="90"/>
        <v>0</v>
      </c>
      <c r="CZ101" s="22">
        <f t="shared" si="90"/>
        <v>0</v>
      </c>
      <c r="DA101" s="22">
        <f t="shared" si="90"/>
        <v>0</v>
      </c>
      <c r="DB101" s="22">
        <f t="shared" si="90"/>
        <v>0</v>
      </c>
      <c r="DC101" s="22">
        <f t="shared" si="90"/>
        <v>0</v>
      </c>
      <c r="DD101" s="22">
        <f t="shared" si="90"/>
        <v>0</v>
      </c>
      <c r="DE101" s="22">
        <f t="shared" si="90"/>
        <v>0</v>
      </c>
      <c r="DF101" s="22">
        <f t="shared" si="90"/>
        <v>0</v>
      </c>
      <c r="DG101" s="22">
        <f t="shared" si="90"/>
        <v>0</v>
      </c>
      <c r="DH101" s="22">
        <f t="shared" si="90"/>
        <v>0</v>
      </c>
      <c r="DI101" s="22">
        <f t="shared" si="91"/>
        <v>0</v>
      </c>
      <c r="DJ101" s="22">
        <f t="shared" si="91"/>
        <v>0</v>
      </c>
      <c r="DK101" s="22">
        <f t="shared" si="91"/>
        <v>0</v>
      </c>
      <c r="DM101" s="26">
        <f t="shared" si="76"/>
        <v>31000000</v>
      </c>
    </row>
    <row r="102" spans="1:118" ht="32.25" customHeight="1" x14ac:dyDescent="0.25">
      <c r="A102" s="170"/>
      <c r="B102" s="77"/>
      <c r="C102" s="49" t="s">
        <v>317</v>
      </c>
      <c r="D102" s="19" t="s">
        <v>318</v>
      </c>
      <c r="E102" s="79">
        <v>510</v>
      </c>
      <c r="F102" s="21" t="s">
        <v>186</v>
      </c>
      <c r="G102" s="22">
        <f t="shared" si="83"/>
        <v>2000000</v>
      </c>
      <c r="H102" s="22"/>
      <c r="I102" s="22"/>
      <c r="J102" s="22"/>
      <c r="K102" s="22"/>
      <c r="L102" s="22"/>
      <c r="M102" s="22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  <c r="AA102" s="22">
        <v>2000000</v>
      </c>
      <c r="AB102" s="23">
        <f t="shared" si="56"/>
        <v>0</v>
      </c>
      <c r="AC102" s="22">
        <f t="shared" si="84"/>
        <v>0</v>
      </c>
      <c r="AD102" s="22"/>
      <c r="AE102" s="22"/>
      <c r="AF102" s="22"/>
      <c r="AG102" s="22"/>
      <c r="AH102" s="22"/>
      <c r="AI102" s="22"/>
      <c r="AJ102" s="22"/>
      <c r="AK102" s="22"/>
      <c r="AL102" s="22"/>
      <c r="AM102" s="22"/>
      <c r="AN102" s="22"/>
      <c r="AO102" s="22"/>
      <c r="AP102" s="22"/>
      <c r="AQ102" s="22"/>
      <c r="AR102" s="22"/>
      <c r="AS102" s="22"/>
      <c r="AT102" s="22"/>
      <c r="AU102" s="22"/>
      <c r="AV102" s="22"/>
      <c r="AW102" s="22"/>
      <c r="AX102" s="23">
        <f t="shared" si="57"/>
        <v>1</v>
      </c>
      <c r="AY102" s="22">
        <f t="shared" si="85"/>
        <v>2000000</v>
      </c>
      <c r="AZ102" s="22">
        <f t="shared" si="86"/>
        <v>0</v>
      </c>
      <c r="BA102" s="22">
        <f t="shared" si="86"/>
        <v>0</v>
      </c>
      <c r="BB102" s="22">
        <f t="shared" si="86"/>
        <v>0</v>
      </c>
      <c r="BC102" s="22">
        <f t="shared" si="86"/>
        <v>0</v>
      </c>
      <c r="BD102" s="22">
        <f t="shared" si="86"/>
        <v>0</v>
      </c>
      <c r="BE102" s="22">
        <f t="shared" si="86"/>
        <v>0</v>
      </c>
      <c r="BF102" s="22">
        <f t="shared" si="86"/>
        <v>0</v>
      </c>
      <c r="BG102" s="22">
        <f t="shared" si="86"/>
        <v>0</v>
      </c>
      <c r="BH102" s="22">
        <f t="shared" si="86"/>
        <v>0</v>
      </c>
      <c r="BI102" s="22">
        <f t="shared" si="86"/>
        <v>0</v>
      </c>
      <c r="BJ102" s="22">
        <f t="shared" si="86"/>
        <v>0</v>
      </c>
      <c r="BK102" s="22">
        <f t="shared" si="86"/>
        <v>0</v>
      </c>
      <c r="BL102" s="22">
        <f t="shared" si="86"/>
        <v>0</v>
      </c>
      <c r="BM102" s="22">
        <f t="shared" si="86"/>
        <v>0</v>
      </c>
      <c r="BN102" s="22">
        <f t="shared" si="86"/>
        <v>0</v>
      </c>
      <c r="BO102" s="22">
        <f t="shared" si="87"/>
        <v>0</v>
      </c>
      <c r="BP102" s="22">
        <f t="shared" si="87"/>
        <v>0</v>
      </c>
      <c r="BQ102" s="22">
        <f t="shared" si="87"/>
        <v>0</v>
      </c>
      <c r="BR102" s="22">
        <f t="shared" si="87"/>
        <v>0</v>
      </c>
      <c r="BS102" s="22">
        <f t="shared" si="87"/>
        <v>2000000</v>
      </c>
      <c r="BT102" s="23">
        <f t="shared" si="59"/>
        <v>0</v>
      </c>
      <c r="BU102" s="22">
        <f t="shared" si="88"/>
        <v>0</v>
      </c>
      <c r="BV102" s="22"/>
      <c r="BW102" s="22"/>
      <c r="BX102" s="22"/>
      <c r="BY102" s="22"/>
      <c r="BZ102" s="22"/>
      <c r="CA102" s="22"/>
      <c r="CB102" s="22"/>
      <c r="CC102" s="22"/>
      <c r="CD102" s="22"/>
      <c r="CE102" s="22"/>
      <c r="CF102" s="22"/>
      <c r="CG102" s="22"/>
      <c r="CH102" s="22"/>
      <c r="CI102" s="22"/>
      <c r="CJ102" s="22"/>
      <c r="CK102" s="22"/>
      <c r="CL102" s="22"/>
      <c r="CM102" s="22"/>
      <c r="CN102" s="22"/>
      <c r="CO102" s="22"/>
      <c r="CP102" s="23">
        <f t="shared" si="49"/>
        <v>1</v>
      </c>
      <c r="CQ102" s="22">
        <f t="shared" si="89"/>
        <v>2000000</v>
      </c>
      <c r="CR102" s="22">
        <f t="shared" si="92"/>
        <v>0</v>
      </c>
      <c r="CS102" s="22">
        <f t="shared" si="90"/>
        <v>0</v>
      </c>
      <c r="CT102" s="22">
        <f t="shared" si="90"/>
        <v>0</v>
      </c>
      <c r="CU102" s="22">
        <f t="shared" si="90"/>
        <v>0</v>
      </c>
      <c r="CV102" s="22">
        <f t="shared" si="90"/>
        <v>0</v>
      </c>
      <c r="CW102" s="22">
        <f t="shared" si="90"/>
        <v>0</v>
      </c>
      <c r="CX102" s="22">
        <f t="shared" si="90"/>
        <v>0</v>
      </c>
      <c r="CY102" s="22">
        <f t="shared" si="90"/>
        <v>0</v>
      </c>
      <c r="CZ102" s="22">
        <f t="shared" si="90"/>
        <v>0</v>
      </c>
      <c r="DA102" s="22">
        <f t="shared" si="90"/>
        <v>0</v>
      </c>
      <c r="DB102" s="22">
        <f t="shared" si="90"/>
        <v>0</v>
      </c>
      <c r="DC102" s="22">
        <f t="shared" si="90"/>
        <v>0</v>
      </c>
      <c r="DD102" s="22">
        <f t="shared" si="90"/>
        <v>0</v>
      </c>
      <c r="DE102" s="22">
        <f t="shared" si="90"/>
        <v>0</v>
      </c>
      <c r="DF102" s="22">
        <f t="shared" si="90"/>
        <v>0</v>
      </c>
      <c r="DG102" s="22">
        <f t="shared" si="90"/>
        <v>0</v>
      </c>
      <c r="DH102" s="22">
        <f t="shared" si="90"/>
        <v>0</v>
      </c>
      <c r="DI102" s="22">
        <f t="shared" si="91"/>
        <v>0</v>
      </c>
      <c r="DJ102" s="22">
        <f t="shared" si="91"/>
        <v>0</v>
      </c>
      <c r="DK102" s="22">
        <f t="shared" si="91"/>
        <v>2000000</v>
      </c>
      <c r="DM102" s="26">
        <f t="shared" si="76"/>
        <v>2000000</v>
      </c>
    </row>
    <row r="103" spans="1:118" ht="39" customHeight="1" x14ac:dyDescent="0.25">
      <c r="A103" s="170"/>
      <c r="B103" s="77" t="s">
        <v>319</v>
      </c>
      <c r="C103" s="49" t="s">
        <v>320</v>
      </c>
      <c r="D103" s="19" t="s">
        <v>321</v>
      </c>
      <c r="E103" s="79">
        <v>510</v>
      </c>
      <c r="F103" s="21" t="s">
        <v>322</v>
      </c>
      <c r="G103" s="22">
        <f t="shared" si="83"/>
        <v>50000000</v>
      </c>
      <c r="H103" s="22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>
        <v>50000000</v>
      </c>
      <c r="W103" s="22"/>
      <c r="X103" s="22"/>
      <c r="Y103" s="22"/>
      <c r="Z103" s="22"/>
      <c r="AA103" s="22"/>
      <c r="AB103" s="23">
        <f t="shared" si="56"/>
        <v>1</v>
      </c>
      <c r="AC103" s="22">
        <f t="shared" si="84"/>
        <v>50000000</v>
      </c>
      <c r="AD103" s="22"/>
      <c r="AE103" s="22"/>
      <c r="AF103" s="22"/>
      <c r="AG103" s="22"/>
      <c r="AH103" s="22"/>
      <c r="AI103" s="22"/>
      <c r="AJ103" s="22"/>
      <c r="AK103" s="22"/>
      <c r="AL103" s="22"/>
      <c r="AM103" s="22"/>
      <c r="AN103" s="22"/>
      <c r="AO103" s="22"/>
      <c r="AP103" s="22"/>
      <c r="AQ103" s="22"/>
      <c r="AR103" s="22">
        <f>+'[2]FEBRERO 2017'!$X$861</f>
        <v>50000000</v>
      </c>
      <c r="AS103" s="22"/>
      <c r="AT103" s="22"/>
      <c r="AU103" s="22"/>
      <c r="AV103" s="22"/>
      <c r="AW103" s="22"/>
      <c r="AX103" s="23">
        <f t="shared" si="57"/>
        <v>0</v>
      </c>
      <c r="AY103" s="22">
        <f t="shared" si="85"/>
        <v>0</v>
      </c>
      <c r="AZ103" s="22">
        <f t="shared" si="86"/>
        <v>0</v>
      </c>
      <c r="BA103" s="22">
        <f t="shared" si="86"/>
        <v>0</v>
      </c>
      <c r="BB103" s="22">
        <f t="shared" si="86"/>
        <v>0</v>
      </c>
      <c r="BC103" s="22">
        <f t="shared" si="86"/>
        <v>0</v>
      </c>
      <c r="BD103" s="22">
        <f t="shared" si="86"/>
        <v>0</v>
      </c>
      <c r="BE103" s="22">
        <f t="shared" si="86"/>
        <v>0</v>
      </c>
      <c r="BF103" s="22">
        <f t="shared" si="86"/>
        <v>0</v>
      </c>
      <c r="BG103" s="22">
        <f t="shared" si="86"/>
        <v>0</v>
      </c>
      <c r="BH103" s="22">
        <f t="shared" si="86"/>
        <v>0</v>
      </c>
      <c r="BI103" s="22">
        <f t="shared" si="86"/>
        <v>0</v>
      </c>
      <c r="BJ103" s="22">
        <f t="shared" si="86"/>
        <v>0</v>
      </c>
      <c r="BK103" s="22">
        <f t="shared" si="86"/>
        <v>0</v>
      </c>
      <c r="BL103" s="22">
        <f t="shared" si="86"/>
        <v>0</v>
      </c>
      <c r="BM103" s="22">
        <f t="shared" si="86"/>
        <v>0</v>
      </c>
      <c r="BN103" s="22">
        <f t="shared" si="86"/>
        <v>0</v>
      </c>
      <c r="BO103" s="22">
        <f t="shared" si="87"/>
        <v>0</v>
      </c>
      <c r="BP103" s="22">
        <f t="shared" si="87"/>
        <v>0</v>
      </c>
      <c r="BQ103" s="22">
        <f t="shared" si="87"/>
        <v>0</v>
      </c>
      <c r="BR103" s="22">
        <f t="shared" si="87"/>
        <v>0</v>
      </c>
      <c r="BS103" s="22">
        <f t="shared" si="87"/>
        <v>0</v>
      </c>
      <c r="BT103" s="23">
        <f t="shared" si="59"/>
        <v>0.18867999999999999</v>
      </c>
      <c r="BU103" s="22">
        <f t="shared" si="88"/>
        <v>9434000</v>
      </c>
      <c r="BV103" s="22"/>
      <c r="BW103" s="22"/>
      <c r="BX103" s="22"/>
      <c r="BY103" s="22"/>
      <c r="BZ103" s="22"/>
      <c r="CA103" s="22"/>
      <c r="CB103" s="22"/>
      <c r="CC103" s="22"/>
      <c r="CD103" s="22"/>
      <c r="CE103" s="22"/>
      <c r="CF103" s="22"/>
      <c r="CG103" s="22"/>
      <c r="CH103" s="22"/>
      <c r="CI103" s="22"/>
      <c r="CJ103" s="22">
        <f>+'[2]FEBRERO 2017'!$H$859</f>
        <v>9434000</v>
      </c>
      <c r="CK103" s="22"/>
      <c r="CL103" s="22"/>
      <c r="CM103" s="22"/>
      <c r="CN103" s="22"/>
      <c r="CO103" s="22"/>
      <c r="CP103" s="23">
        <f t="shared" si="49"/>
        <v>0.81132000000000004</v>
      </c>
      <c r="CQ103" s="22">
        <f t="shared" si="89"/>
        <v>40566000</v>
      </c>
      <c r="CR103" s="22">
        <f t="shared" si="92"/>
        <v>0</v>
      </c>
      <c r="CS103" s="22">
        <f t="shared" si="90"/>
        <v>0</v>
      </c>
      <c r="CT103" s="22">
        <f t="shared" si="90"/>
        <v>0</v>
      </c>
      <c r="CU103" s="22">
        <f t="shared" si="90"/>
        <v>0</v>
      </c>
      <c r="CV103" s="22">
        <f t="shared" si="90"/>
        <v>0</v>
      </c>
      <c r="CW103" s="22">
        <f t="shared" si="90"/>
        <v>0</v>
      </c>
      <c r="CX103" s="22">
        <f t="shared" si="90"/>
        <v>0</v>
      </c>
      <c r="CY103" s="22">
        <f t="shared" si="90"/>
        <v>0</v>
      </c>
      <c r="CZ103" s="22">
        <f t="shared" si="90"/>
        <v>0</v>
      </c>
      <c r="DA103" s="22">
        <f t="shared" si="90"/>
        <v>0</v>
      </c>
      <c r="DB103" s="22">
        <f t="shared" si="90"/>
        <v>0</v>
      </c>
      <c r="DC103" s="22">
        <f t="shared" si="90"/>
        <v>0</v>
      </c>
      <c r="DD103" s="22">
        <f t="shared" si="90"/>
        <v>0</v>
      </c>
      <c r="DE103" s="22">
        <f t="shared" si="90"/>
        <v>0</v>
      </c>
      <c r="DF103" s="22">
        <f t="shared" si="90"/>
        <v>40566000</v>
      </c>
      <c r="DG103" s="22">
        <f t="shared" si="90"/>
        <v>0</v>
      </c>
      <c r="DH103" s="22">
        <f t="shared" si="90"/>
        <v>0</v>
      </c>
      <c r="DI103" s="22">
        <f t="shared" si="91"/>
        <v>0</v>
      </c>
      <c r="DJ103" s="22">
        <f t="shared" si="91"/>
        <v>0</v>
      </c>
      <c r="DK103" s="22">
        <f t="shared" si="91"/>
        <v>0</v>
      </c>
      <c r="DM103" s="26">
        <f t="shared" si="76"/>
        <v>50000000</v>
      </c>
    </row>
    <row r="104" spans="1:118" ht="36" customHeight="1" x14ac:dyDescent="0.25">
      <c r="A104" s="171"/>
      <c r="B104" s="77" t="s">
        <v>323</v>
      </c>
      <c r="C104" s="49" t="s">
        <v>324</v>
      </c>
      <c r="D104" s="19" t="s">
        <v>325</v>
      </c>
      <c r="E104" s="79">
        <v>310</v>
      </c>
      <c r="F104" s="21" t="s">
        <v>326</v>
      </c>
      <c r="G104" s="22">
        <f t="shared" si="83"/>
        <v>217000000</v>
      </c>
      <c r="H104" s="22"/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22"/>
      <c r="T104" s="22"/>
      <c r="U104" s="22"/>
      <c r="V104" s="22">
        <v>200000000</v>
      </c>
      <c r="W104" s="22"/>
      <c r="X104" s="22"/>
      <c r="Y104" s="22"/>
      <c r="Z104" s="22"/>
      <c r="AA104" s="22">
        <v>17000000</v>
      </c>
      <c r="AB104" s="23">
        <f t="shared" si="56"/>
        <v>0.50691244239631339</v>
      </c>
      <c r="AC104" s="22">
        <f t="shared" si="84"/>
        <v>110000000</v>
      </c>
      <c r="AD104" s="22"/>
      <c r="AE104" s="22"/>
      <c r="AF104" s="22"/>
      <c r="AG104" s="22"/>
      <c r="AH104" s="22"/>
      <c r="AI104" s="22"/>
      <c r="AJ104" s="22"/>
      <c r="AK104" s="22"/>
      <c r="AL104" s="22"/>
      <c r="AM104" s="22"/>
      <c r="AN104" s="22"/>
      <c r="AO104" s="22"/>
      <c r="AP104" s="22"/>
      <c r="AQ104" s="22"/>
      <c r="AR104" s="22">
        <f>+'[2]FEBRERO 2017'!$X$155</f>
        <v>110000000</v>
      </c>
      <c r="AS104" s="22"/>
      <c r="AT104" s="22"/>
      <c r="AU104" s="22"/>
      <c r="AV104" s="22"/>
      <c r="AW104" s="22"/>
      <c r="AX104" s="23">
        <f t="shared" si="57"/>
        <v>0.49308755760368661</v>
      </c>
      <c r="AY104" s="22">
        <f t="shared" si="85"/>
        <v>107000000</v>
      </c>
      <c r="AZ104" s="22">
        <f t="shared" si="86"/>
        <v>0</v>
      </c>
      <c r="BA104" s="22">
        <f t="shared" si="86"/>
        <v>0</v>
      </c>
      <c r="BB104" s="22">
        <f t="shared" si="86"/>
        <v>0</v>
      </c>
      <c r="BC104" s="22">
        <f t="shared" si="86"/>
        <v>0</v>
      </c>
      <c r="BD104" s="22">
        <f t="shared" si="86"/>
        <v>0</v>
      </c>
      <c r="BE104" s="22">
        <f t="shared" si="86"/>
        <v>0</v>
      </c>
      <c r="BF104" s="22">
        <f t="shared" si="86"/>
        <v>0</v>
      </c>
      <c r="BG104" s="22">
        <f t="shared" si="86"/>
        <v>0</v>
      </c>
      <c r="BH104" s="22">
        <f t="shared" si="86"/>
        <v>0</v>
      </c>
      <c r="BI104" s="22">
        <f t="shared" si="86"/>
        <v>0</v>
      </c>
      <c r="BJ104" s="22">
        <f t="shared" si="86"/>
        <v>0</v>
      </c>
      <c r="BK104" s="22">
        <f t="shared" si="86"/>
        <v>0</v>
      </c>
      <c r="BL104" s="22">
        <f t="shared" si="86"/>
        <v>0</v>
      </c>
      <c r="BM104" s="22">
        <f t="shared" si="86"/>
        <v>0</v>
      </c>
      <c r="BN104" s="22">
        <f t="shared" si="86"/>
        <v>90000000</v>
      </c>
      <c r="BO104" s="22">
        <f t="shared" si="87"/>
        <v>0</v>
      </c>
      <c r="BP104" s="22">
        <f t="shared" si="87"/>
        <v>0</v>
      </c>
      <c r="BQ104" s="22">
        <f t="shared" si="87"/>
        <v>0</v>
      </c>
      <c r="BR104" s="22">
        <f t="shared" si="87"/>
        <v>0</v>
      </c>
      <c r="BS104" s="22">
        <f t="shared" si="87"/>
        <v>17000000</v>
      </c>
      <c r="BT104" s="23">
        <f t="shared" si="59"/>
        <v>0.22572727649769586</v>
      </c>
      <c r="BU104" s="22">
        <f t="shared" si="88"/>
        <v>48982819</v>
      </c>
      <c r="BV104" s="22"/>
      <c r="BW104" s="22"/>
      <c r="BX104" s="22"/>
      <c r="BY104" s="22"/>
      <c r="BZ104" s="22"/>
      <c r="CA104" s="22"/>
      <c r="CB104" s="22"/>
      <c r="CC104" s="22"/>
      <c r="CD104" s="22"/>
      <c r="CE104" s="22"/>
      <c r="CF104" s="22"/>
      <c r="CG104" s="22"/>
      <c r="CH104" s="22"/>
      <c r="CI104" s="22"/>
      <c r="CJ104" s="22">
        <f>+'[2]FEBRERO 2017'!$H$153</f>
        <v>48982819</v>
      </c>
      <c r="CK104" s="22"/>
      <c r="CL104" s="22"/>
      <c r="CM104" s="22"/>
      <c r="CN104" s="22"/>
      <c r="CO104" s="22"/>
      <c r="CP104" s="23">
        <f t="shared" si="49"/>
        <v>0.77427272350230414</v>
      </c>
      <c r="CQ104" s="22">
        <f t="shared" si="89"/>
        <v>168017181</v>
      </c>
      <c r="CR104" s="22">
        <f t="shared" si="92"/>
        <v>0</v>
      </c>
      <c r="CS104" s="22">
        <f t="shared" si="90"/>
        <v>0</v>
      </c>
      <c r="CT104" s="22">
        <f t="shared" si="90"/>
        <v>0</v>
      </c>
      <c r="CU104" s="22">
        <f t="shared" si="90"/>
        <v>0</v>
      </c>
      <c r="CV104" s="22">
        <f t="shared" si="90"/>
        <v>0</v>
      </c>
      <c r="CW104" s="22">
        <f t="shared" si="90"/>
        <v>0</v>
      </c>
      <c r="CX104" s="22">
        <f t="shared" si="90"/>
        <v>0</v>
      </c>
      <c r="CY104" s="22">
        <f t="shared" si="90"/>
        <v>0</v>
      </c>
      <c r="CZ104" s="22">
        <f t="shared" si="90"/>
        <v>0</v>
      </c>
      <c r="DA104" s="22">
        <f t="shared" si="90"/>
        <v>0</v>
      </c>
      <c r="DB104" s="22">
        <f t="shared" si="90"/>
        <v>0</v>
      </c>
      <c r="DC104" s="22">
        <f t="shared" si="90"/>
        <v>0</v>
      </c>
      <c r="DD104" s="22">
        <f t="shared" si="90"/>
        <v>0</v>
      </c>
      <c r="DE104" s="22">
        <f t="shared" si="90"/>
        <v>0</v>
      </c>
      <c r="DF104" s="22">
        <f t="shared" si="90"/>
        <v>151017181</v>
      </c>
      <c r="DG104" s="22">
        <f t="shared" si="90"/>
        <v>0</v>
      </c>
      <c r="DH104" s="22">
        <f t="shared" ref="DH104" si="93">X104-CL104</f>
        <v>0</v>
      </c>
      <c r="DI104" s="22">
        <f t="shared" si="91"/>
        <v>0</v>
      </c>
      <c r="DJ104" s="22">
        <f t="shared" si="91"/>
        <v>0</v>
      </c>
      <c r="DK104" s="22">
        <f t="shared" si="91"/>
        <v>17000000</v>
      </c>
      <c r="DM104" s="26">
        <f t="shared" si="76"/>
        <v>217000000</v>
      </c>
    </row>
    <row r="105" spans="1:118" s="43" customFormat="1" ht="18.75" customHeight="1" thickBot="1" x14ac:dyDescent="0.3">
      <c r="A105" s="83"/>
      <c r="B105" s="175" t="s">
        <v>327</v>
      </c>
      <c r="C105" s="176"/>
      <c r="D105" s="177"/>
      <c r="E105" s="84"/>
      <c r="F105" s="85"/>
      <c r="G105" s="59">
        <f t="shared" ref="G105:AA105" si="94">SUM(G89:G104)</f>
        <v>6214888697</v>
      </c>
      <c r="H105" s="59">
        <f t="shared" si="94"/>
        <v>0</v>
      </c>
      <c r="I105" s="59">
        <f t="shared" si="94"/>
        <v>392954283</v>
      </c>
      <c r="J105" s="59">
        <f t="shared" si="94"/>
        <v>1150000000</v>
      </c>
      <c r="K105" s="59">
        <f t="shared" si="94"/>
        <v>1481402260</v>
      </c>
      <c r="L105" s="59">
        <f t="shared" si="94"/>
        <v>80883013</v>
      </c>
      <c r="M105" s="59">
        <f t="shared" si="94"/>
        <v>210796645</v>
      </c>
      <c r="N105" s="59">
        <f t="shared" si="94"/>
        <v>12004716</v>
      </c>
      <c r="O105" s="59">
        <f t="shared" si="94"/>
        <v>6840985</v>
      </c>
      <c r="P105" s="59">
        <f t="shared" si="94"/>
        <v>30665828</v>
      </c>
      <c r="Q105" s="59">
        <f t="shared" si="94"/>
        <v>1940856</v>
      </c>
      <c r="R105" s="59">
        <f t="shared" si="94"/>
        <v>135153822</v>
      </c>
      <c r="S105" s="59">
        <f t="shared" si="94"/>
        <v>0</v>
      </c>
      <c r="T105" s="59">
        <f t="shared" si="94"/>
        <v>300000000</v>
      </c>
      <c r="U105" s="59">
        <f t="shared" si="94"/>
        <v>0</v>
      </c>
      <c r="V105" s="59">
        <f t="shared" si="94"/>
        <v>503000000</v>
      </c>
      <c r="W105" s="59">
        <f t="shared" si="94"/>
        <v>0</v>
      </c>
      <c r="X105" s="59">
        <f t="shared" si="94"/>
        <v>0</v>
      </c>
      <c r="Y105" s="59">
        <f t="shared" si="94"/>
        <v>667371659</v>
      </c>
      <c r="Z105" s="59">
        <f t="shared" si="94"/>
        <v>33084973</v>
      </c>
      <c r="AA105" s="59">
        <f t="shared" si="94"/>
        <v>1208789657</v>
      </c>
      <c r="AB105" s="40">
        <f t="shared" si="56"/>
        <v>0.22802341266128712</v>
      </c>
      <c r="AC105" s="59">
        <f t="shared" ref="AC105:AW105" si="95">SUM(AC89:AC104)</f>
        <v>1417140130</v>
      </c>
      <c r="AD105" s="59">
        <f t="shared" si="95"/>
        <v>0</v>
      </c>
      <c r="AE105" s="59">
        <f t="shared" si="95"/>
        <v>224964534</v>
      </c>
      <c r="AF105" s="59">
        <f t="shared" si="95"/>
        <v>91492631</v>
      </c>
      <c r="AG105" s="59">
        <f t="shared" si="95"/>
        <v>562248216</v>
      </c>
      <c r="AH105" s="59">
        <f t="shared" si="95"/>
        <v>0</v>
      </c>
      <c r="AI105" s="59">
        <f t="shared" si="95"/>
        <v>0</v>
      </c>
      <c r="AJ105" s="59">
        <f t="shared" si="95"/>
        <v>0</v>
      </c>
      <c r="AK105" s="59">
        <f t="shared" si="95"/>
        <v>0</v>
      </c>
      <c r="AL105" s="59">
        <f t="shared" si="95"/>
        <v>0</v>
      </c>
      <c r="AM105" s="59">
        <f t="shared" si="95"/>
        <v>0</v>
      </c>
      <c r="AN105" s="59">
        <f t="shared" si="95"/>
        <v>0</v>
      </c>
      <c r="AO105" s="59">
        <f t="shared" si="95"/>
        <v>0</v>
      </c>
      <c r="AP105" s="59">
        <f t="shared" si="95"/>
        <v>9455530</v>
      </c>
      <c r="AQ105" s="59">
        <f t="shared" si="95"/>
        <v>0</v>
      </c>
      <c r="AR105" s="59">
        <f t="shared" si="95"/>
        <v>311334875</v>
      </c>
      <c r="AS105" s="59">
        <f t="shared" si="95"/>
        <v>0</v>
      </c>
      <c r="AT105" s="59">
        <f t="shared" si="95"/>
        <v>0</v>
      </c>
      <c r="AU105" s="59">
        <f t="shared" si="95"/>
        <v>175879371</v>
      </c>
      <c r="AV105" s="59">
        <f t="shared" si="95"/>
        <v>33084973</v>
      </c>
      <c r="AW105" s="59">
        <f t="shared" si="95"/>
        <v>8680000</v>
      </c>
      <c r="AX105" s="40">
        <f t="shared" si="57"/>
        <v>0.77197658733871288</v>
      </c>
      <c r="AY105" s="59">
        <f t="shared" ref="AY105:BS105" si="96">SUM(AY89:AY104)</f>
        <v>4797748567</v>
      </c>
      <c r="AZ105" s="59">
        <f t="shared" si="96"/>
        <v>0</v>
      </c>
      <c r="BA105" s="59">
        <f t="shared" si="96"/>
        <v>167989749</v>
      </c>
      <c r="BB105" s="59">
        <f t="shared" si="96"/>
        <v>1058507369</v>
      </c>
      <c r="BC105" s="59">
        <f t="shared" si="96"/>
        <v>919154044</v>
      </c>
      <c r="BD105" s="59">
        <f t="shared" si="96"/>
        <v>80883013</v>
      </c>
      <c r="BE105" s="59">
        <f t="shared" si="96"/>
        <v>210796645</v>
      </c>
      <c r="BF105" s="59">
        <f t="shared" si="96"/>
        <v>12004716</v>
      </c>
      <c r="BG105" s="59">
        <f t="shared" si="96"/>
        <v>6840985</v>
      </c>
      <c r="BH105" s="59">
        <f t="shared" si="96"/>
        <v>30665828</v>
      </c>
      <c r="BI105" s="59">
        <f t="shared" si="96"/>
        <v>1940856</v>
      </c>
      <c r="BJ105" s="59">
        <f t="shared" si="96"/>
        <v>135153822</v>
      </c>
      <c r="BK105" s="59">
        <f t="shared" si="96"/>
        <v>0</v>
      </c>
      <c r="BL105" s="59">
        <f t="shared" si="96"/>
        <v>290544470</v>
      </c>
      <c r="BM105" s="59">
        <f t="shared" si="96"/>
        <v>0</v>
      </c>
      <c r="BN105" s="59">
        <f t="shared" si="96"/>
        <v>191665125</v>
      </c>
      <c r="BO105" s="59">
        <f t="shared" si="96"/>
        <v>0</v>
      </c>
      <c r="BP105" s="59">
        <f t="shared" si="96"/>
        <v>0</v>
      </c>
      <c r="BQ105" s="59">
        <f t="shared" si="96"/>
        <v>491492288</v>
      </c>
      <c r="BR105" s="59">
        <f t="shared" si="96"/>
        <v>0</v>
      </c>
      <c r="BS105" s="59">
        <f t="shared" si="96"/>
        <v>1200109657</v>
      </c>
      <c r="BT105" s="40">
        <f t="shared" si="59"/>
        <v>0.11702010453559053</v>
      </c>
      <c r="BU105" s="59">
        <f t="shared" ref="BU105:CK105" si="97">SUM(BU89:BU104)</f>
        <v>727266925</v>
      </c>
      <c r="BV105" s="59">
        <f t="shared" si="97"/>
        <v>0</v>
      </c>
      <c r="BW105" s="59">
        <f t="shared" si="97"/>
        <v>223516903</v>
      </c>
      <c r="BX105" s="59">
        <f t="shared" si="97"/>
        <v>91491810</v>
      </c>
      <c r="BY105" s="59">
        <f t="shared" si="97"/>
        <v>0</v>
      </c>
      <c r="BZ105" s="59">
        <f t="shared" si="97"/>
        <v>0</v>
      </c>
      <c r="CA105" s="59">
        <f t="shared" si="97"/>
        <v>0</v>
      </c>
      <c r="CB105" s="59">
        <f t="shared" si="97"/>
        <v>0</v>
      </c>
      <c r="CC105" s="59">
        <f t="shared" si="97"/>
        <v>0</v>
      </c>
      <c r="CD105" s="59">
        <f t="shared" si="97"/>
        <v>0</v>
      </c>
      <c r="CE105" s="59">
        <f t="shared" si="97"/>
        <v>0</v>
      </c>
      <c r="CF105" s="59">
        <f t="shared" si="97"/>
        <v>0</v>
      </c>
      <c r="CG105" s="59">
        <f t="shared" si="97"/>
        <v>0</v>
      </c>
      <c r="CH105" s="59">
        <f t="shared" si="97"/>
        <v>0</v>
      </c>
      <c r="CI105" s="59">
        <f t="shared" si="97"/>
        <v>0</v>
      </c>
      <c r="CJ105" s="59">
        <f t="shared" si="97"/>
        <v>195579292</v>
      </c>
      <c r="CK105" s="59">
        <f t="shared" si="97"/>
        <v>0</v>
      </c>
      <c r="CL105" s="59"/>
      <c r="CM105" s="59">
        <f>SUM(CM89:CM104)</f>
        <v>175165320</v>
      </c>
      <c r="CN105" s="59">
        <f>SUM(CN89:CN104)</f>
        <v>32833600</v>
      </c>
      <c r="CO105" s="59">
        <f>SUM(CO89:CO104)</f>
        <v>8680000</v>
      </c>
      <c r="CP105" s="40">
        <f t="shared" si="49"/>
        <v>0.88297989546440947</v>
      </c>
      <c r="CQ105" s="59">
        <f t="shared" ref="CQ105:DK105" si="98">SUM(CQ89:CQ104)</f>
        <v>5487621772</v>
      </c>
      <c r="CR105" s="59">
        <f t="shared" si="98"/>
        <v>0</v>
      </c>
      <c r="CS105" s="59">
        <f t="shared" si="98"/>
        <v>169437380</v>
      </c>
      <c r="CT105" s="59">
        <f t="shared" si="98"/>
        <v>1058508190</v>
      </c>
      <c r="CU105" s="59">
        <f t="shared" si="98"/>
        <v>1481402260</v>
      </c>
      <c r="CV105" s="59">
        <f t="shared" si="98"/>
        <v>80883013</v>
      </c>
      <c r="CW105" s="59">
        <f t="shared" si="98"/>
        <v>210796645</v>
      </c>
      <c r="CX105" s="59">
        <f t="shared" si="98"/>
        <v>12004716</v>
      </c>
      <c r="CY105" s="59">
        <f t="shared" si="98"/>
        <v>6840985</v>
      </c>
      <c r="CZ105" s="59">
        <f t="shared" si="98"/>
        <v>30665828</v>
      </c>
      <c r="DA105" s="59">
        <f t="shared" si="98"/>
        <v>1940856</v>
      </c>
      <c r="DB105" s="59">
        <f t="shared" si="98"/>
        <v>135153822</v>
      </c>
      <c r="DC105" s="59">
        <f t="shared" si="98"/>
        <v>0</v>
      </c>
      <c r="DD105" s="59">
        <f t="shared" si="98"/>
        <v>300000000</v>
      </c>
      <c r="DE105" s="59">
        <f t="shared" si="98"/>
        <v>0</v>
      </c>
      <c r="DF105" s="59">
        <f t="shared" si="98"/>
        <v>307420708</v>
      </c>
      <c r="DG105" s="59">
        <f t="shared" si="98"/>
        <v>0</v>
      </c>
      <c r="DH105" s="59">
        <f t="shared" si="98"/>
        <v>0</v>
      </c>
      <c r="DI105" s="59">
        <f t="shared" si="98"/>
        <v>492206339</v>
      </c>
      <c r="DJ105" s="59">
        <f t="shared" si="98"/>
        <v>251373</v>
      </c>
      <c r="DK105" s="59">
        <f t="shared" si="98"/>
        <v>1200109657</v>
      </c>
      <c r="DM105" s="26">
        <f t="shared" si="76"/>
        <v>6214888697</v>
      </c>
      <c r="DN105" s="86"/>
    </row>
    <row r="106" spans="1:118" ht="5.25" customHeight="1" thickTop="1" x14ac:dyDescent="0.25">
      <c r="C106" s="87"/>
      <c r="D106" s="87"/>
      <c r="E106" s="87"/>
      <c r="F106" s="87"/>
      <c r="G106" s="88"/>
      <c r="H106" s="88"/>
      <c r="I106" s="89"/>
      <c r="J106" s="88"/>
      <c r="K106" s="88"/>
      <c r="L106" s="90"/>
      <c r="M106" s="90"/>
      <c r="N106" s="90"/>
      <c r="O106" s="90"/>
      <c r="P106" s="90"/>
      <c r="Q106" s="90"/>
      <c r="R106" s="90"/>
      <c r="S106" s="90"/>
      <c r="T106" s="90"/>
      <c r="U106" s="90"/>
      <c r="V106" s="90"/>
      <c r="W106" s="90"/>
      <c r="X106" s="90"/>
      <c r="Y106" s="90"/>
      <c r="Z106" s="90"/>
      <c r="AA106" s="90"/>
      <c r="AB106" s="91"/>
      <c r="AC106" s="47"/>
      <c r="AD106" s="47"/>
      <c r="AE106" s="47"/>
      <c r="AF106" s="47"/>
      <c r="AG106" s="47"/>
      <c r="AH106" s="47"/>
      <c r="AI106" s="47"/>
      <c r="AJ106" s="47"/>
      <c r="AK106" s="47"/>
      <c r="AL106" s="47"/>
      <c r="AM106" s="47"/>
      <c r="AN106" s="47"/>
      <c r="AO106" s="47"/>
      <c r="AP106" s="47"/>
      <c r="AQ106" s="47"/>
      <c r="AR106" s="47"/>
      <c r="AS106" s="47"/>
      <c r="AT106" s="47"/>
      <c r="AU106" s="47"/>
      <c r="AV106" s="47"/>
      <c r="AW106" s="47"/>
      <c r="AX106" s="91"/>
      <c r="AY106" s="47"/>
      <c r="AZ106" s="47"/>
      <c r="BA106" s="47"/>
      <c r="BB106" s="47"/>
      <c r="BC106" s="47"/>
      <c r="BD106" s="47"/>
      <c r="BE106" s="47"/>
      <c r="BF106" s="47"/>
      <c r="BG106" s="47"/>
      <c r="BH106" s="47"/>
      <c r="BI106" s="47"/>
      <c r="BJ106" s="47"/>
      <c r="BK106" s="47"/>
      <c r="BL106" s="47"/>
      <c r="BM106" s="47"/>
      <c r="BN106" s="47"/>
      <c r="BO106" s="47"/>
      <c r="BP106" s="47"/>
      <c r="BQ106" s="47"/>
      <c r="BR106" s="47"/>
      <c r="BS106" s="47"/>
      <c r="BT106" s="91"/>
      <c r="BU106" s="92"/>
      <c r="BV106" s="47"/>
      <c r="BW106" s="47"/>
      <c r="BX106" s="47"/>
      <c r="BY106" s="47"/>
      <c r="BZ106" s="47"/>
      <c r="CA106" s="47"/>
      <c r="CB106" s="47"/>
      <c r="CC106" s="47"/>
      <c r="CD106" s="47"/>
      <c r="CE106" s="47"/>
      <c r="CF106" s="47"/>
      <c r="CG106" s="47"/>
      <c r="CH106" s="47"/>
      <c r="CI106" s="47"/>
      <c r="CJ106" s="47"/>
      <c r="CK106" s="47"/>
      <c r="CL106" s="47"/>
      <c r="CM106" s="47"/>
      <c r="CN106" s="47"/>
      <c r="CO106" s="47"/>
      <c r="CP106" s="91"/>
      <c r="CQ106" s="47"/>
      <c r="CR106" s="47"/>
      <c r="CS106" s="47"/>
      <c r="CT106" s="47"/>
      <c r="CU106" s="47"/>
      <c r="CV106" s="47"/>
      <c r="CW106" s="47"/>
      <c r="CX106" s="47"/>
      <c r="CY106" s="47"/>
      <c r="CZ106" s="47"/>
      <c r="DA106" s="47"/>
      <c r="DB106" s="47"/>
      <c r="DC106" s="47"/>
      <c r="DD106" s="47"/>
      <c r="DE106" s="47"/>
      <c r="DF106" s="47"/>
      <c r="DG106" s="47"/>
      <c r="DH106" s="47"/>
      <c r="DI106" s="47"/>
      <c r="DJ106" s="47"/>
      <c r="DK106" s="47"/>
      <c r="DM106" s="26"/>
    </row>
    <row r="107" spans="1:118" ht="19.5" customHeight="1" x14ac:dyDescent="0.25">
      <c r="C107" s="178" t="s">
        <v>328</v>
      </c>
      <c r="D107" s="179"/>
      <c r="E107" s="180"/>
      <c r="F107" s="93"/>
      <c r="G107" s="47">
        <f t="shared" ref="G107:AA107" si="99">G22+G52+G73+G88+G105</f>
        <v>19717367331</v>
      </c>
      <c r="H107" s="47">
        <f t="shared" si="99"/>
        <v>277739909</v>
      </c>
      <c r="I107" s="47">
        <f t="shared" si="99"/>
        <v>2798954283</v>
      </c>
      <c r="J107" s="47">
        <f t="shared" si="99"/>
        <v>4000000000</v>
      </c>
      <c r="K107" s="47">
        <f t="shared" si="99"/>
        <v>2000547872</v>
      </c>
      <c r="L107" s="47">
        <f t="shared" si="99"/>
        <v>80883013</v>
      </c>
      <c r="M107" s="47">
        <f t="shared" si="99"/>
        <v>210796645</v>
      </c>
      <c r="N107" s="47">
        <f t="shared" si="99"/>
        <v>12004716</v>
      </c>
      <c r="O107" s="47">
        <f t="shared" si="99"/>
        <v>6840985</v>
      </c>
      <c r="P107" s="47">
        <f t="shared" si="99"/>
        <v>30665828</v>
      </c>
      <c r="Q107" s="47">
        <f t="shared" si="99"/>
        <v>1940856</v>
      </c>
      <c r="R107" s="47">
        <f t="shared" si="99"/>
        <v>135153822</v>
      </c>
      <c r="S107" s="47">
        <f t="shared" si="99"/>
        <v>4175989854</v>
      </c>
      <c r="T107" s="47">
        <f t="shared" si="99"/>
        <v>530450000</v>
      </c>
      <c r="U107" s="47">
        <f t="shared" si="99"/>
        <v>278034610</v>
      </c>
      <c r="V107" s="47">
        <f t="shared" si="99"/>
        <v>921360731</v>
      </c>
      <c r="W107" s="47">
        <f t="shared" si="99"/>
        <v>1570638184</v>
      </c>
      <c r="X107" s="47">
        <f t="shared" si="99"/>
        <v>15907499</v>
      </c>
      <c r="Y107" s="47">
        <f t="shared" si="99"/>
        <v>667371659</v>
      </c>
      <c r="Z107" s="47">
        <f t="shared" si="99"/>
        <v>33084973</v>
      </c>
      <c r="AA107" s="47">
        <f t="shared" si="99"/>
        <v>1969001892</v>
      </c>
      <c r="AB107" s="94">
        <f>+AC107/G107</f>
        <v>0.38011846055210058</v>
      </c>
      <c r="AC107" s="47">
        <f>AC22+AC52+AC73+AC88+AC105</f>
        <v>7494935316</v>
      </c>
      <c r="AD107" s="47">
        <f t="shared" ref="AD107:AW107" si="100">AD22+AD52+AD73+AD88+AD105</f>
        <v>265880851</v>
      </c>
      <c r="AE107" s="46">
        <f t="shared" si="100"/>
        <v>2016602851</v>
      </c>
      <c r="AF107" s="46">
        <f t="shared" si="100"/>
        <v>678567510</v>
      </c>
      <c r="AG107" s="46">
        <f t="shared" si="100"/>
        <v>566619296</v>
      </c>
      <c r="AH107" s="47">
        <f t="shared" si="100"/>
        <v>0</v>
      </c>
      <c r="AI107" s="47">
        <f t="shared" si="100"/>
        <v>0</v>
      </c>
      <c r="AJ107" s="47">
        <f t="shared" si="100"/>
        <v>0</v>
      </c>
      <c r="AK107" s="47">
        <f t="shared" si="100"/>
        <v>0</v>
      </c>
      <c r="AL107" s="47">
        <f t="shared" si="100"/>
        <v>0</v>
      </c>
      <c r="AM107" s="47">
        <f t="shared" si="100"/>
        <v>0</v>
      </c>
      <c r="AN107" s="47">
        <f t="shared" si="100"/>
        <v>0</v>
      </c>
      <c r="AO107" s="47">
        <f t="shared" si="100"/>
        <v>1382018916</v>
      </c>
      <c r="AP107" s="47">
        <f t="shared" si="100"/>
        <v>9455530</v>
      </c>
      <c r="AQ107" s="47">
        <f t="shared" si="100"/>
        <v>0</v>
      </c>
      <c r="AR107" s="47">
        <f t="shared" si="100"/>
        <v>423388877</v>
      </c>
      <c r="AS107" s="47">
        <f t="shared" si="100"/>
        <v>1560664423</v>
      </c>
      <c r="AT107" s="47">
        <f t="shared" si="100"/>
        <v>0</v>
      </c>
      <c r="AU107" s="47">
        <f t="shared" si="100"/>
        <v>175879371</v>
      </c>
      <c r="AV107" s="47">
        <f t="shared" si="100"/>
        <v>33084973</v>
      </c>
      <c r="AW107" s="47">
        <f t="shared" si="100"/>
        <v>382772718</v>
      </c>
      <c r="AX107" s="95">
        <f>1-AB107</f>
        <v>0.61988153944789937</v>
      </c>
      <c r="AY107" s="47">
        <f t="shared" ref="AY107:BS107" si="101">AY22+AY52+AY73+AY88+AY105</f>
        <v>12222432015</v>
      </c>
      <c r="AZ107" s="47">
        <f t="shared" si="101"/>
        <v>11859058</v>
      </c>
      <c r="BA107" s="46">
        <f t="shared" si="101"/>
        <v>782351432</v>
      </c>
      <c r="BB107" s="46">
        <f t="shared" si="101"/>
        <v>3321432490</v>
      </c>
      <c r="BC107" s="46">
        <f t="shared" si="101"/>
        <v>1433928576</v>
      </c>
      <c r="BD107" s="47">
        <f t="shared" si="101"/>
        <v>80883013</v>
      </c>
      <c r="BE107" s="47">
        <f t="shared" si="101"/>
        <v>210796645</v>
      </c>
      <c r="BF107" s="47">
        <f>BF22+BF52+BF73+BF88+BF105</f>
        <v>12004716</v>
      </c>
      <c r="BG107" s="47">
        <f>BG22+BG52+BG73+BG88+BG105</f>
        <v>6840985</v>
      </c>
      <c r="BH107" s="47">
        <f>BH22+BH52+BH73+BH88+BH105</f>
        <v>30665828</v>
      </c>
      <c r="BI107" s="47">
        <f t="shared" si="101"/>
        <v>1940856</v>
      </c>
      <c r="BJ107" s="47">
        <f t="shared" si="101"/>
        <v>135153822</v>
      </c>
      <c r="BK107" s="47">
        <f t="shared" si="101"/>
        <v>2793970938</v>
      </c>
      <c r="BL107" s="47">
        <f t="shared" si="101"/>
        <v>520994470</v>
      </c>
      <c r="BM107" s="47">
        <f t="shared" si="101"/>
        <v>278034610</v>
      </c>
      <c r="BN107" s="47">
        <f t="shared" si="101"/>
        <v>497971854</v>
      </c>
      <c r="BO107" s="47">
        <f t="shared" si="101"/>
        <v>9973761</v>
      </c>
      <c r="BP107" s="47">
        <f t="shared" si="101"/>
        <v>15907499</v>
      </c>
      <c r="BQ107" s="47">
        <f t="shared" si="101"/>
        <v>491492288</v>
      </c>
      <c r="BR107" s="47">
        <f t="shared" si="101"/>
        <v>0</v>
      </c>
      <c r="BS107" s="47">
        <f t="shared" si="101"/>
        <v>1586229174</v>
      </c>
      <c r="BT107" s="95">
        <f>+BU107/G107</f>
        <v>0.21560491969514853</v>
      </c>
      <c r="BU107" s="47">
        <f t="shared" ref="BU107:CO107" si="102">BU22+BU52+BU73+BU88+BU105</f>
        <v>4251161400</v>
      </c>
      <c r="BV107" s="47">
        <f t="shared" si="102"/>
        <v>52867236</v>
      </c>
      <c r="BW107" s="47">
        <f t="shared" si="102"/>
        <v>1153639673</v>
      </c>
      <c r="BX107" s="47">
        <f t="shared" si="102"/>
        <v>282399800</v>
      </c>
      <c r="BY107" s="47">
        <f t="shared" si="102"/>
        <v>4371080</v>
      </c>
      <c r="BZ107" s="47">
        <f t="shared" si="102"/>
        <v>0</v>
      </c>
      <c r="CA107" s="47">
        <f t="shared" si="102"/>
        <v>0</v>
      </c>
      <c r="CB107" s="47">
        <f t="shared" si="102"/>
        <v>0</v>
      </c>
      <c r="CC107" s="47">
        <f t="shared" si="102"/>
        <v>0</v>
      </c>
      <c r="CD107" s="47">
        <f t="shared" si="102"/>
        <v>0</v>
      </c>
      <c r="CE107" s="47">
        <f t="shared" si="102"/>
        <v>0</v>
      </c>
      <c r="CF107" s="47">
        <f t="shared" si="102"/>
        <v>0</v>
      </c>
      <c r="CG107" s="47">
        <f t="shared" si="102"/>
        <v>603197209</v>
      </c>
      <c r="CH107" s="47">
        <f t="shared" si="102"/>
        <v>0</v>
      </c>
      <c r="CI107" s="47">
        <f t="shared" si="102"/>
        <v>0</v>
      </c>
      <c r="CJ107" s="47">
        <f t="shared" si="102"/>
        <v>255999452</v>
      </c>
      <c r="CK107" s="47">
        <f t="shared" si="102"/>
        <v>1427838186</v>
      </c>
      <c r="CL107" s="47">
        <f t="shared" si="102"/>
        <v>0</v>
      </c>
      <c r="CM107" s="47">
        <f t="shared" si="102"/>
        <v>175165320</v>
      </c>
      <c r="CN107" s="47">
        <f t="shared" si="102"/>
        <v>32833600</v>
      </c>
      <c r="CO107" s="47">
        <f t="shared" si="102"/>
        <v>262849844</v>
      </c>
      <c r="CP107" s="23">
        <f>1-BT107</f>
        <v>0.7843950803048515</v>
      </c>
      <c r="CQ107" s="47">
        <f t="shared" ref="CQ107:DK107" si="103">CQ22+CQ52+CQ73+CQ88+CQ105</f>
        <v>15466205931</v>
      </c>
      <c r="CR107" s="47">
        <f t="shared" si="103"/>
        <v>224872673</v>
      </c>
      <c r="CS107" s="47">
        <f t="shared" si="103"/>
        <v>1645314610</v>
      </c>
      <c r="CT107" s="47">
        <f t="shared" si="103"/>
        <v>3717600200</v>
      </c>
      <c r="CU107" s="47">
        <f t="shared" si="103"/>
        <v>1996176792</v>
      </c>
      <c r="CV107" s="47">
        <f t="shared" si="103"/>
        <v>80883013</v>
      </c>
      <c r="CW107" s="47">
        <f>CW22+CW52+CW73+CW88+CW105</f>
        <v>210796645</v>
      </c>
      <c r="CX107" s="47">
        <f>CX22+CX52+CX73+CX88+CX105</f>
        <v>12004716</v>
      </c>
      <c r="CY107" s="47">
        <f>CY22+CY52+CY73+CY88+CY105</f>
        <v>6840985</v>
      </c>
      <c r="CZ107" s="47">
        <f t="shared" si="103"/>
        <v>30665828</v>
      </c>
      <c r="DA107" s="47">
        <f t="shared" si="103"/>
        <v>1940856</v>
      </c>
      <c r="DB107" s="47">
        <f t="shared" si="103"/>
        <v>135153822</v>
      </c>
      <c r="DC107" s="47">
        <f t="shared" si="103"/>
        <v>3572792645</v>
      </c>
      <c r="DD107" s="47">
        <f>DD22+DD52+DD73+DD88+DD105</f>
        <v>530450000</v>
      </c>
      <c r="DE107" s="47">
        <f t="shared" si="103"/>
        <v>278034610</v>
      </c>
      <c r="DF107" s="47">
        <f t="shared" si="103"/>
        <v>665361279</v>
      </c>
      <c r="DG107" s="47">
        <f t="shared" si="103"/>
        <v>142799998</v>
      </c>
      <c r="DH107" s="47">
        <f t="shared" si="103"/>
        <v>15907499</v>
      </c>
      <c r="DI107" s="47">
        <f t="shared" si="103"/>
        <v>492206339</v>
      </c>
      <c r="DJ107" s="47">
        <f t="shared" si="103"/>
        <v>251373</v>
      </c>
      <c r="DK107" s="47">
        <f t="shared" si="103"/>
        <v>1706152048</v>
      </c>
      <c r="DM107" s="26">
        <f>+AC107+AY107</f>
        <v>19717367331</v>
      </c>
    </row>
    <row r="108" spans="1:118" ht="5.25" customHeight="1" x14ac:dyDescent="0.25">
      <c r="C108" s="96"/>
      <c r="D108" s="96"/>
      <c r="E108" s="97"/>
      <c r="F108" s="97"/>
      <c r="G108" s="98"/>
      <c r="H108" s="98"/>
      <c r="I108" s="99"/>
      <c r="J108" s="98"/>
      <c r="K108" s="98"/>
      <c r="L108" s="100"/>
      <c r="M108" s="100"/>
      <c r="N108" s="100"/>
      <c r="O108" s="100"/>
      <c r="P108" s="100"/>
      <c r="Q108" s="100"/>
      <c r="R108" s="100"/>
      <c r="S108" s="100"/>
      <c r="T108" s="100"/>
      <c r="U108" s="100"/>
      <c r="V108" s="100"/>
      <c r="W108" s="100"/>
      <c r="X108" s="100"/>
      <c r="Y108" s="100"/>
      <c r="Z108" s="100"/>
      <c r="AA108" s="100"/>
      <c r="AB108" s="101"/>
      <c r="AC108" s="102"/>
      <c r="AD108" s="102"/>
      <c r="AE108" s="102"/>
      <c r="AF108" s="102"/>
      <c r="AG108" s="102"/>
      <c r="AH108" s="102"/>
      <c r="AI108" s="100"/>
      <c r="AJ108" s="100"/>
      <c r="AK108" s="100"/>
      <c r="AL108" s="100"/>
      <c r="AM108" s="100"/>
      <c r="AN108" s="100"/>
      <c r="AO108" s="100"/>
      <c r="AP108" s="100"/>
      <c r="AQ108" s="100"/>
      <c r="AR108" s="100"/>
      <c r="AS108" s="100"/>
      <c r="AT108" s="100"/>
      <c r="AU108" s="100"/>
      <c r="AV108" s="100"/>
      <c r="AW108" s="100"/>
      <c r="AX108" s="101"/>
      <c r="AY108" s="102"/>
      <c r="AZ108" s="102"/>
      <c r="BA108" s="102"/>
      <c r="BB108" s="102"/>
      <c r="BC108" s="102"/>
      <c r="BD108" s="103"/>
      <c r="BE108" s="103"/>
      <c r="BF108" s="103"/>
      <c r="BG108" s="103"/>
      <c r="BH108" s="103"/>
      <c r="BI108" s="103"/>
      <c r="BJ108" s="103"/>
      <c r="BK108" s="103"/>
      <c r="BL108" s="103"/>
      <c r="BM108" s="103"/>
      <c r="BN108" s="103"/>
      <c r="BO108" s="103"/>
      <c r="BP108" s="103"/>
      <c r="BQ108" s="103"/>
      <c r="BR108" s="103"/>
      <c r="BS108" s="103"/>
      <c r="BT108" s="101"/>
      <c r="BU108" s="104"/>
      <c r="BV108" s="105"/>
      <c r="BW108" s="105"/>
      <c r="BX108" s="105"/>
      <c r="BY108" s="105"/>
      <c r="BZ108" s="100"/>
      <c r="CA108" s="100"/>
      <c r="CB108" s="100"/>
      <c r="CC108" s="100"/>
      <c r="CD108" s="100"/>
      <c r="CE108" s="100"/>
      <c r="CF108" s="100"/>
      <c r="CG108" s="100"/>
      <c r="CH108" s="100"/>
      <c r="CI108" s="100"/>
      <c r="CJ108" s="100"/>
      <c r="CK108" s="100"/>
      <c r="CL108" s="100"/>
      <c r="CM108" s="100"/>
      <c r="CN108" s="100"/>
      <c r="CO108" s="100"/>
      <c r="CP108" s="23"/>
      <c r="CQ108" s="106"/>
      <c r="CR108" s="102"/>
      <c r="CS108" s="102"/>
      <c r="CT108" s="102"/>
      <c r="CU108" s="102"/>
      <c r="CV108" s="103"/>
      <c r="CW108" s="103"/>
      <c r="CX108" s="103"/>
      <c r="CY108" s="103"/>
      <c r="CZ108" s="103"/>
      <c r="DA108" s="103"/>
      <c r="DB108" s="103"/>
      <c r="DC108" s="103"/>
      <c r="DD108" s="103"/>
      <c r="DE108" s="103"/>
      <c r="DF108" s="103"/>
      <c r="DG108" s="103"/>
      <c r="DH108" s="103"/>
      <c r="DI108" s="103"/>
      <c r="DJ108" s="103"/>
      <c r="DK108" s="103"/>
      <c r="DM108" s="26"/>
    </row>
    <row r="109" spans="1:118" ht="16.5" customHeight="1" x14ac:dyDescent="0.25">
      <c r="C109" s="107"/>
      <c r="D109" s="108" t="s">
        <v>329</v>
      </c>
      <c r="E109" s="101">
        <v>111</v>
      </c>
      <c r="F109" s="109"/>
      <c r="G109" s="110">
        <f>SUMIF($E$4:$E$104,"111",$G$4:$G$104)</f>
        <v>2075119028</v>
      </c>
      <c r="H109" s="111">
        <f>SUMIF($E$4:$E$105,"111",$H$4:$H$105)</f>
        <v>0</v>
      </c>
      <c r="I109" s="111">
        <f>SUMIF($E$4:$E$105,"111",$I$4:$I$105)</f>
        <v>0</v>
      </c>
      <c r="J109" s="110">
        <f>SUMIF($E$4:$E$104,"111",$J$4:$J$104)</f>
        <v>100000000</v>
      </c>
      <c r="K109" s="110">
        <f>SUMIF($E$4:$E$104,"111",$K$4:$K$104)</f>
        <v>665649946</v>
      </c>
      <c r="L109" s="109">
        <f>SUMIF($E$4:$E$105,"111",$L$4:$L$105)</f>
        <v>0</v>
      </c>
      <c r="M109" s="109">
        <f>SUMIF($E$4:$E$104,"111",$M$4:$M$104)</f>
        <v>0</v>
      </c>
      <c r="N109" s="109">
        <f>SUMIF($E$4:$E$104,"111",$N$4:$N$104)</f>
        <v>12004716</v>
      </c>
      <c r="O109" s="109">
        <f>SUMIF($E$4:$E$104,"111",$O$4:$O$104)</f>
        <v>6840985</v>
      </c>
      <c r="P109" s="109">
        <f>SUMIF($E$4:$E$104,"111",$P$4:$P$104)</f>
        <v>30665828</v>
      </c>
      <c r="Q109" s="109">
        <f>SUMIF($E$4:$E$104,"111",$Q$4:$Q$104)</f>
        <v>0</v>
      </c>
      <c r="R109" s="109">
        <f>SUMIF($E$4:$E$104,"111",$R$4:$R$104)</f>
        <v>0</v>
      </c>
      <c r="S109" s="109">
        <f>SUMIF($E$4:$E$104,"111",$S$4:$S$104)</f>
        <v>0</v>
      </c>
      <c r="T109" s="109">
        <f>SUMIF($E$4:$E$104,"111",$T$4:$T$104)</f>
        <v>100000000</v>
      </c>
      <c r="U109" s="109">
        <f>SUMIF($E$4:$E$104,"111",$U$4:$U$104)</f>
        <v>0</v>
      </c>
      <c r="V109" s="109">
        <f>SUMIF($E$4:$E$104,"111",$V$4:$V$104)</f>
        <v>100000000</v>
      </c>
      <c r="W109" s="109">
        <f>SUMIF($E$4:$E$104,"111",$W$4:$W$104)</f>
        <v>0</v>
      </c>
      <c r="X109" s="109"/>
      <c r="Y109" s="109">
        <f>SUMIF($E$4:$E$104,"111",$Y$4:$Y$104)</f>
        <v>0</v>
      </c>
      <c r="Z109" s="109">
        <f>SUMIF($E$4:$E$104,"111",$Z$4:$Z$104)</f>
        <v>0</v>
      </c>
      <c r="AA109" s="109">
        <f>SUMIF($E$4:$E$104,"111",$AA$4:$AA$104)</f>
        <v>1059957553</v>
      </c>
      <c r="AB109" s="112">
        <f t="shared" ref="AB109:AB118" si="104">+AC109/G109</f>
        <v>9.3244111971007376E-2</v>
      </c>
      <c r="AC109" s="25">
        <f t="shared" ref="AC109:AC115" si="105">SUM(AD109:AW109)</f>
        <v>193492631</v>
      </c>
      <c r="AD109" s="110">
        <f>SUMIF($E$4:$E$104,"111",$AD$4:$AD$104)</f>
        <v>0</v>
      </c>
      <c r="AE109" s="110">
        <f>SUMIF($E$4:$E$104,"111",$AE$4:$AE$104)</f>
        <v>0</v>
      </c>
      <c r="AF109" s="110">
        <f>SUMIF($E$4:$E$104,"111",$AF$4:$AF$104)</f>
        <v>91492631</v>
      </c>
      <c r="AG109" s="110">
        <f>SUMIF($E$4:$E$104,"111",$AG$4:$AG$104)</f>
        <v>0</v>
      </c>
      <c r="AH109" s="110">
        <f>SUMIF($E$4:$E$104,"111",$AH$4:$AH$104)</f>
        <v>0</v>
      </c>
      <c r="AI109" s="110">
        <f>SUMIF($E$4:$E$104,"111",$AI$4:$AI$104)</f>
        <v>0</v>
      </c>
      <c r="AJ109" s="110">
        <f>SUMIF($E$4:$E$104,"111",$AJ$4:$AJ$104)</f>
        <v>0</v>
      </c>
      <c r="AK109" s="110">
        <f>SUMIF($E$4:$E$104,"111",$AK$4:$AK$104)</f>
        <v>0</v>
      </c>
      <c r="AL109" s="110">
        <f>SUMIF($E$4:$E$104,"111",$AL$4:$AL$104)</f>
        <v>0</v>
      </c>
      <c r="AM109" s="110">
        <f>SUMIF($E$4:$E$104,"111",$AM$4:$AM$104)</f>
        <v>0</v>
      </c>
      <c r="AN109" s="110">
        <f>SUMIF($E$4:$E$104,"111",$AN$4:$AN$104)</f>
        <v>0</v>
      </c>
      <c r="AO109" s="110">
        <f>SUMIF($E$4:$E$104,"111",$AO$4:$AO$104)</f>
        <v>0</v>
      </c>
      <c r="AP109" s="110">
        <f>SUMIF($E$4:$E$104,"111",$AP$4:$AP$104)</f>
        <v>0</v>
      </c>
      <c r="AQ109" s="110">
        <f>SUMIF($E$4:$E$104,"111",$AQ$4:$AQ$104)</f>
        <v>0</v>
      </c>
      <c r="AR109" s="110">
        <f>SUMIF($E$4:$E$104,"111",$AR$4:$AR$104)</f>
        <v>100000000</v>
      </c>
      <c r="AS109" s="110">
        <f>SUMIF($E$4:$E$104,"111",$AS$4:$AS$104)</f>
        <v>0</v>
      </c>
      <c r="AT109" s="110">
        <f>SUMIF($E$4:$E$104,"111",$AT$4:$AT$104)</f>
        <v>0</v>
      </c>
      <c r="AU109" s="110">
        <f>SUMIF($E$4:$E$104,"111",$AU$4:$AU$104)</f>
        <v>0</v>
      </c>
      <c r="AV109" s="110">
        <f>SUMIF($E$4:$E$104,"111",$AV$4:$AV$104)</f>
        <v>0</v>
      </c>
      <c r="AW109" s="110">
        <f>SUMIF($E$4:$E$104,"111",$AW$4:$AW$104)</f>
        <v>2000000</v>
      </c>
      <c r="AX109" s="95">
        <f t="shared" ref="AX109:AX118" si="106">1-AB109</f>
        <v>0.90675588802899265</v>
      </c>
      <c r="AY109" s="25">
        <f t="shared" ref="AY109:AY115" si="107">SUM(AZ109:BS109)</f>
        <v>1881626397</v>
      </c>
      <c r="AZ109" s="113">
        <f>SUMIF($E$4:$E$104,"111",$AZ$4:$AZ$104)</f>
        <v>0</v>
      </c>
      <c r="BA109" s="113">
        <f>SUMIF($E$4:$E$104,"111",$BA$4:$BA$104)</f>
        <v>0</v>
      </c>
      <c r="BB109" s="113">
        <f>SUMIF($E$4:$E$104,"111",$BB$4:$BB$104)</f>
        <v>8507369</v>
      </c>
      <c r="BC109" s="113">
        <f>SUMIF($E$4:$E$104,"111",$BC$4:$BC$104)</f>
        <v>665649946</v>
      </c>
      <c r="BD109" s="113">
        <f>SUMIF($E$4:$E$104,"111",$BD$4:$BD$104)</f>
        <v>0</v>
      </c>
      <c r="BE109" s="113">
        <f>SUMIF($E$4:$E$104,"111",$BE$4:$BE$104)</f>
        <v>0</v>
      </c>
      <c r="BF109" s="113">
        <f>SUMIF($E$4:$E$104,"111",$BF$4:$BF$104)</f>
        <v>12004716</v>
      </c>
      <c r="BG109" s="113">
        <f>SUMIF($E$4:$E$104,"111",$BG$4:$BG$104)</f>
        <v>6840985</v>
      </c>
      <c r="BH109" s="113">
        <f>SUMIF($E$4:$E$104,"111",$BH$4:$BH$104)</f>
        <v>30665828</v>
      </c>
      <c r="BI109" s="113">
        <f>SUMIF($E$4:$E$104,"111",$BI$4:$BI$104)</f>
        <v>0</v>
      </c>
      <c r="BJ109" s="113">
        <f>SUMIF($E$4:$E$104,"111",$BJ$4:$BJ$104)</f>
        <v>0</v>
      </c>
      <c r="BK109" s="113">
        <f>SUMIF($E$4:$E$104,"111",$BK$4:$BK$104)</f>
        <v>0</v>
      </c>
      <c r="BL109" s="113">
        <f>SUMIF($E$4:$E$104,"111",$BL$4:$BL$104)</f>
        <v>100000000</v>
      </c>
      <c r="BM109" s="113">
        <f>SUMIF($E$4:$E$104,"111",$BM$4:$BM$104)</f>
        <v>0</v>
      </c>
      <c r="BN109" s="113">
        <f>SUMIF($E$4:$E$104,"111",$BN$4:$BN$104)</f>
        <v>0</v>
      </c>
      <c r="BO109" s="113">
        <f>SUMIF($E$4:$E$104,"111",$BO$4:$BO$104)</f>
        <v>0</v>
      </c>
      <c r="BP109" s="113"/>
      <c r="BQ109" s="113">
        <f>SUMIF($E$4:$E$104,"111",$BQ$4:$BQ$104)</f>
        <v>0</v>
      </c>
      <c r="BR109" s="113">
        <f>SUMIF($E$4:$E$104,"111",$BR$4:$BR$104)</f>
        <v>0</v>
      </c>
      <c r="BS109" s="114">
        <f>SUMIF($E$4:$E$104,"111",$BS$4:$BS$104)</f>
        <v>1057957553</v>
      </c>
      <c r="BT109" s="115">
        <f t="shared" ref="BT109:BT118" si="108">+BU109/G109</f>
        <v>9.3243716331051829E-2</v>
      </c>
      <c r="BU109" s="31">
        <f t="shared" ref="BU109:BU115" si="109">SUM(BV109:CO109)</f>
        <v>193491810</v>
      </c>
      <c r="BV109" s="110">
        <f>SUMIF($E$4:$E$104,"111",$BV$4:$BV$104)</f>
        <v>0</v>
      </c>
      <c r="BW109" s="110">
        <f>SUMIF($E$4:$E$104,"111",$BW$4:$BW$104)</f>
        <v>0</v>
      </c>
      <c r="BX109" s="110">
        <f>SUMIF($E$4:$E$104,"111",$BX$4:$BX$104)</f>
        <v>91491810</v>
      </c>
      <c r="BY109" s="110">
        <f>SUMIF($E$4:$E$104,"111",$BY$4:$BY$104)</f>
        <v>0</v>
      </c>
      <c r="BZ109" s="110">
        <f>SUMIF($E$4:$E$104,"111",$BZ$4:$BZ$104)</f>
        <v>0</v>
      </c>
      <c r="CA109" s="110">
        <f>SUMIF($E$4:$E$104,"111",$CA$4:$CA$104)</f>
        <v>0</v>
      </c>
      <c r="CB109" s="110">
        <f>SUMIF($E$4:$E$104,"111",$CB$4:$CB$104)</f>
        <v>0</v>
      </c>
      <c r="CC109" s="110"/>
      <c r="CD109" s="110">
        <f>SUMIF($E$4:$E$104,"111",$CD$4:$CD$104)</f>
        <v>0</v>
      </c>
      <c r="CE109" s="110">
        <f>SUMIF($E$4:$E$104,"111",$CE$4:$CE$104)</f>
        <v>0</v>
      </c>
      <c r="CF109" s="110">
        <f>SUMIF($E$4:$E$104,"111",$CF$4:$CF$104)</f>
        <v>0</v>
      </c>
      <c r="CG109" s="110">
        <f>SUMIF($E$4:$E$104,"111",$CG$4:$CG$104)</f>
        <v>0</v>
      </c>
      <c r="CH109" s="110">
        <f>SUMIF($E$4:$E$104,"111",$CH$4:$CH$104)</f>
        <v>0</v>
      </c>
      <c r="CI109" s="110">
        <f>SUMIF($E$4:$E$104,"111",$CI$4:$CI$104)</f>
        <v>0</v>
      </c>
      <c r="CJ109" s="110">
        <f>SUMIF($E$4:$E$104,"111",$CJ$4:$CJ$104)</f>
        <v>100000000</v>
      </c>
      <c r="CK109" s="110">
        <f>SUMIF($E$4:$E$104,"111",$CK$4:$CK$104)</f>
        <v>0</v>
      </c>
      <c r="CL109" s="110">
        <f>SUMIF($E$4:$E$104,"111",$CL$4:$CL$104)</f>
        <v>0</v>
      </c>
      <c r="CM109" s="110">
        <f>SUMIF($E$4:$E$104,"111",$CM$4:$CM$104)</f>
        <v>0</v>
      </c>
      <c r="CN109" s="110">
        <f>SUMIF($E$4:$E$104,"111",$CN$4:$CN$104)</f>
        <v>0</v>
      </c>
      <c r="CO109" s="116">
        <f>SUMIF($E$4:$E$104,"111",$CO$4:$CO$104)</f>
        <v>2000000</v>
      </c>
      <c r="CP109" s="23">
        <f t="shared" ref="CP109:CP118" si="110">1-BT109</f>
        <v>0.90675628366894823</v>
      </c>
      <c r="CQ109" s="25">
        <f t="shared" ref="CQ109:CQ115" si="111">SUM(CR109:DK109)</f>
        <v>1881627218</v>
      </c>
      <c r="CR109" s="113">
        <f>SUMIF($E$4:$E$104,"111",$CR$4:$CR$104)</f>
        <v>0</v>
      </c>
      <c r="CS109" s="113">
        <f>SUMIF($E$4:$E$104,"111",$CS$4:$CS$104)</f>
        <v>0</v>
      </c>
      <c r="CT109" s="113">
        <f>SUMIF($E$4:$E$104,"111",$CT$4:$CT$104)</f>
        <v>8508190</v>
      </c>
      <c r="CU109" s="113">
        <f>SUMIF($E$4:$E$104,"111",$CU$4:$CU$104)</f>
        <v>665649946</v>
      </c>
      <c r="CV109" s="113">
        <f>SUMIF($E$4:$E$104,"111",$CV$4:$CV$104)</f>
        <v>0</v>
      </c>
      <c r="CW109" s="113">
        <f>SUMIF($E$4:$E$104,"111",$CW$4:$CW$104)</f>
        <v>0</v>
      </c>
      <c r="CX109" s="113">
        <f>SUMIF($E$4:$E$104,"111",$CX$4:$CX$104)</f>
        <v>12004716</v>
      </c>
      <c r="CY109" s="113">
        <f>SUMIF($E$4:$E$104,"111",$CY$4:$CY$104)</f>
        <v>6840985</v>
      </c>
      <c r="CZ109" s="113">
        <f>SUMIF($E$4:$E$104,"111",$CZ$4:$CZ$104)</f>
        <v>30665828</v>
      </c>
      <c r="DA109" s="117">
        <f>SUMIF($E$4:$E$104,"111",$DA$4:$DA$104)</f>
        <v>0</v>
      </c>
      <c r="DB109" s="117">
        <f>SUMIF($E$4:$E$104,"111",$DB$4:$DB$104)</f>
        <v>0</v>
      </c>
      <c r="DC109" s="117">
        <f>SUMIF($E$4:$E$104,"111",$DC$4:$DC$104)</f>
        <v>0</v>
      </c>
      <c r="DD109" s="117">
        <f>SUMIF($E$4:$E$104,"111",$DD$4:$DD$104)</f>
        <v>100000000</v>
      </c>
      <c r="DE109" s="117">
        <f>SUMIF($E$4:$E$104,"111",$DE$4:$DE$104)</f>
        <v>0</v>
      </c>
      <c r="DF109" s="117">
        <f>SUMIF($E$4:$E$104,"111",$DF$4:$DF$104)</f>
        <v>0</v>
      </c>
      <c r="DG109" s="117">
        <f>SUMIF($E$4:$E$104,"111",$DG$4:$DG$104)</f>
        <v>0</v>
      </c>
      <c r="DH109" s="117">
        <f>SUMIF($E$4:$E$104,"111",$DH$4:$DH$104)</f>
        <v>0</v>
      </c>
      <c r="DI109" s="117">
        <f>SUMIF($E$4:$E$104,"111",$DI$4:$DI$104)</f>
        <v>0</v>
      </c>
      <c r="DJ109" s="117">
        <f>SUMIF($E$4:$E$104,"111",$DJ$4:$DJ$104)</f>
        <v>0</v>
      </c>
      <c r="DK109" s="117">
        <f>SUMIF($E$4:$E$104,"111",$DK$4:$DK$104)</f>
        <v>1057957553</v>
      </c>
      <c r="DM109" s="26">
        <f t="shared" ref="DM109:DM118" si="112">+AC109+AY109</f>
        <v>2075119028</v>
      </c>
    </row>
    <row r="110" spans="1:118" ht="18" customHeight="1" x14ac:dyDescent="0.25">
      <c r="C110" s="118"/>
      <c r="D110" s="108" t="s">
        <v>330</v>
      </c>
      <c r="E110" s="101">
        <v>211</v>
      </c>
      <c r="F110" s="109"/>
      <c r="G110" s="110">
        <f>SUMIF($E$4:$E$104,"211",$G$4:$G$104)</f>
        <v>2889358754</v>
      </c>
      <c r="H110" s="111">
        <f>SUMIF($E$4:$E$105,"211",$H$4:$H$105)</f>
        <v>0</v>
      </c>
      <c r="I110" s="111">
        <f>SUMIF($E$4:$E$105,"211",$I$4:$I$105)</f>
        <v>112000000</v>
      </c>
      <c r="J110" s="110">
        <f>SUMIF($E$4:$E$104,"211",$J$4:$J$104)</f>
        <v>1050000000</v>
      </c>
      <c r="K110" s="110">
        <f>SUMIF($E$4:$E$104,"211",$K$4:$K$104)</f>
        <v>815752314</v>
      </c>
      <c r="L110" s="109">
        <f>SUMIF($E$4:$E$104,"211",$L$4:$L$104)</f>
        <v>80883013</v>
      </c>
      <c r="M110" s="109">
        <f>SUMIF($E$4:$E$104,"211",$M$4:$M$104)</f>
        <v>210796645</v>
      </c>
      <c r="N110" s="109">
        <f>SUMIF($E$4:$E$104,"211",$N$4:$N$104)</f>
        <v>0</v>
      </c>
      <c r="O110" s="109">
        <f>SUMIF($E$4:$E$104,"211",$O$4:$O$104)</f>
        <v>0</v>
      </c>
      <c r="P110" s="109">
        <f>SUMIF($E$4:$E$104,"211",$P$4:$P$104)</f>
        <v>0</v>
      </c>
      <c r="Q110" s="109">
        <f>SUMIF($E$4:$E$104,"211",$Q$4:$Q$104)</f>
        <v>1940856</v>
      </c>
      <c r="R110" s="109">
        <f>SUMIF($E$4:$E$104,"211",$R$4:$R$104)</f>
        <v>135153822</v>
      </c>
      <c r="S110" s="109">
        <f>SUMIF($E$4:$E$104,"211",$S$4:$S$104)</f>
        <v>0</v>
      </c>
      <c r="T110" s="109">
        <f>SUMIF($E$4:$E$104,"211",$T$4:$T$104)</f>
        <v>200000000</v>
      </c>
      <c r="U110" s="109">
        <f>SUMIF($E$4:$E$104,"211",$U$4:$U$104)</f>
        <v>0</v>
      </c>
      <c r="V110" s="109">
        <f>SUMIF($E$4:$E$104,"211",$V$4:$V$104)</f>
        <v>153000000</v>
      </c>
      <c r="W110" s="109">
        <f>SUMIF($E$4:$E$104,"211",$W$4:$W$104)</f>
        <v>0</v>
      </c>
      <c r="X110" s="109"/>
      <c r="Y110" s="109">
        <f>SUMIF($E$4:$E$104,"211",$Y$4:$Y$104)</f>
        <v>0</v>
      </c>
      <c r="Z110" s="109">
        <f>SUMIF($E$4:$E$104,"211",$Z$4:$Z$104)</f>
        <v>0</v>
      </c>
      <c r="AA110" s="109">
        <f>SUMIF($E$4:$E$104,"211",$AA$4:$AA$104)</f>
        <v>129832104</v>
      </c>
      <c r="AB110" s="112">
        <f t="shared" si="104"/>
        <v>0.25670700115490053</v>
      </c>
      <c r="AC110" s="25">
        <f t="shared" si="105"/>
        <v>741718621</v>
      </c>
      <c r="AD110" s="110">
        <f>SUMIF($E$4:$E$104,"211",$AD$4:$AD$104)</f>
        <v>0</v>
      </c>
      <c r="AE110" s="110">
        <f>SUMIF($E$4:$E$104,"211",$AE$4:$AE$104)</f>
        <v>112000000</v>
      </c>
      <c r="AF110" s="110">
        <f>SUMIF($E$4:$E$104,"211",$AF$4:$AF$104)</f>
        <v>0</v>
      </c>
      <c r="AG110" s="110">
        <f>SUMIF($E$4:$E$104,"211",$AG$4:$AG$104)</f>
        <v>562248216</v>
      </c>
      <c r="AH110" s="110">
        <f>SUMIF($E$4:$E$104,"211",$AH$4:$AH$104)</f>
        <v>0</v>
      </c>
      <c r="AI110" s="110">
        <f>SUMIF($E$4:$E$104,"211",$AI$4:$AI$104)</f>
        <v>0</v>
      </c>
      <c r="AJ110" s="110">
        <f>SUMIF($E$4:$E$104,"211",$AJ$4:$AJ$104)</f>
        <v>0</v>
      </c>
      <c r="AK110" s="110">
        <f>SUMIF($E$4:$E$104,"211",$AK$4:$AK$104)</f>
        <v>0</v>
      </c>
      <c r="AL110" s="110">
        <f>SUMIF($E$4:$E$104,"211",$AL$4:$AL$104)</f>
        <v>0</v>
      </c>
      <c r="AM110" s="110">
        <f>SUMIF($E$4:$E$104,"211",$AM$4:$AM$104)</f>
        <v>0</v>
      </c>
      <c r="AN110" s="110">
        <f>SUMIF($E$4:$E$104,"211",$AN$4:$AN$104)</f>
        <v>0</v>
      </c>
      <c r="AO110" s="110">
        <f>SUMIF($E$4:$E$104,"211",$AO$4:$AO$104)</f>
        <v>0</v>
      </c>
      <c r="AP110" s="110">
        <f>SUMIF($E$4:$E$104,"211",$AP$4:$AP$104)</f>
        <v>9455530</v>
      </c>
      <c r="AQ110" s="110">
        <f>SUMIF($E$4:$E$104,"211",$AQ$4:$AQ$104)</f>
        <v>0</v>
      </c>
      <c r="AR110" s="110">
        <f>SUMIF($E$4:$E$104,"211",$AR$4:$AR$104)</f>
        <v>51334875</v>
      </c>
      <c r="AS110" s="110">
        <f>SUMIF($E$4:$E$104,"211",$AS$4:$AS$104)</f>
        <v>0</v>
      </c>
      <c r="AT110" s="110">
        <f>SUMIF($E$4:$E$104,"211",$AT$4:$AT$104)</f>
        <v>0</v>
      </c>
      <c r="AU110" s="110">
        <f>SUMIF($E$4:$E$104,"211",$AU$4:$AU$104)</f>
        <v>0</v>
      </c>
      <c r="AV110" s="110">
        <f>SUMIF($E$4:$E$104,"211",$AV$4:$AV$104)</f>
        <v>0</v>
      </c>
      <c r="AW110" s="110">
        <f>SUMIF($E$4:$E$104,"211",$AW$4:$AW$104)</f>
        <v>6680000</v>
      </c>
      <c r="AX110" s="95">
        <f t="shared" si="106"/>
        <v>0.74329299884509947</v>
      </c>
      <c r="AY110" s="25">
        <f t="shared" si="107"/>
        <v>2147640133</v>
      </c>
      <c r="AZ110" s="113">
        <f>SUMIF($E$4:$E$104,"211",$AZ$4:$AZ$104)</f>
        <v>0</v>
      </c>
      <c r="BA110" s="113">
        <f>SUMIF($E$4:$E$104,"211",$BA$4:$BA$104)</f>
        <v>0</v>
      </c>
      <c r="BB110" s="113">
        <f>SUMIF($E$4:$E$104,"211",$BB$4:$BB$104)</f>
        <v>1050000000</v>
      </c>
      <c r="BC110" s="113">
        <f>SUMIF($E$4:$E$104,"211",$BC$4:$BC$104)</f>
        <v>253504098</v>
      </c>
      <c r="BD110" s="113">
        <f>SUMIF($E$4:$E$104,"211",$BD$4:$BD$104)</f>
        <v>80883013</v>
      </c>
      <c r="BE110" s="113">
        <f>SUMIF($E$4:$E$104,"211",$BE$4:$BE$104)</f>
        <v>210796645</v>
      </c>
      <c r="BF110" s="113">
        <f>SUMIF($E$4:$E$104,"211",$BF$4:$BF$104)</f>
        <v>0</v>
      </c>
      <c r="BG110" s="113">
        <f>SUMIF($E$4:$E$104,"211",$BG$4:$BG$104)</f>
        <v>0</v>
      </c>
      <c r="BH110" s="113">
        <f>SUMIF($E$4:$E$104,"211",$BH$4:$BH$104)</f>
        <v>0</v>
      </c>
      <c r="BI110" s="113">
        <f>SUMIF($E$4:$E$104,"211",$BI$4:$BI$104)</f>
        <v>1940856</v>
      </c>
      <c r="BJ110" s="113">
        <f>SUMIF($E$4:$E$104,"211",$BJ$4:$BJ$104)</f>
        <v>135153822</v>
      </c>
      <c r="BK110" s="113">
        <f>SUMIF($E$4:$E$104,"211",$BK$4:$BK$104)</f>
        <v>0</v>
      </c>
      <c r="BL110" s="113">
        <f>SUMIF($E$4:$E$104,"211",$BL$4:$BL$104)</f>
        <v>190544470</v>
      </c>
      <c r="BM110" s="113">
        <f>SUMIF($E$4:$E$104,"211",$BM$4:$BM$104)</f>
        <v>0</v>
      </c>
      <c r="BN110" s="113">
        <f>SUMIF($E$4:$E$104,"211",$BN$4:$BN$104)</f>
        <v>101665125</v>
      </c>
      <c r="BO110" s="113">
        <f>SUMIF($E$4:$E$104,"211",$BO$4:$BO$104)</f>
        <v>0</v>
      </c>
      <c r="BP110" s="113"/>
      <c r="BQ110" s="113">
        <f>SUMIF($E$4:$E$104,"211",$BQ$4:$BQ$104)</f>
        <v>0</v>
      </c>
      <c r="BR110" s="113">
        <f>SUMIF($E$4:$E$104,"211",$BR$4:$BR$104)</f>
        <v>0</v>
      </c>
      <c r="BS110" s="114">
        <f>SUMIF($E$4:$E$104,"211",$BS$4:$BS$104)</f>
        <v>123152104</v>
      </c>
      <c r="BT110" s="115">
        <f t="shared" si="108"/>
        <v>5.3532794010390308E-2</v>
      </c>
      <c r="BU110" s="31">
        <f t="shared" si="109"/>
        <v>154675447</v>
      </c>
      <c r="BV110" s="110">
        <f>SUMIF($E$4:$E$104,"211",$BV$4:$BV$104)</f>
        <v>0</v>
      </c>
      <c r="BW110" s="110">
        <f>SUMIF($E$4:$E$104,"211",$BW$4:$BW$104)</f>
        <v>110832974</v>
      </c>
      <c r="BX110" s="110">
        <f>SUMIF($E$4:$E$104,"211",$BX$4:$BX$104)</f>
        <v>0</v>
      </c>
      <c r="BY110" s="110">
        <f>SUMIF($E$4:$E$104,"211",$BY$4:$BY$104)</f>
        <v>0</v>
      </c>
      <c r="BZ110" s="110">
        <f>SUMIF($E$4:$E$104,"211",$BZ$4:$BZ$104)</f>
        <v>0</v>
      </c>
      <c r="CA110" s="110">
        <f>SUMIF($E$4:$E$104,"211",$CA$4:$CA$104)</f>
        <v>0</v>
      </c>
      <c r="CB110" s="110">
        <f t="shared" ref="CB110:CB115" si="113">SUMIF($E$4:$E$104,"111",$CB$4:$CB$104)</f>
        <v>0</v>
      </c>
      <c r="CC110" s="110"/>
      <c r="CD110" s="110">
        <f>SUMIF($E$4:$E$104,"211",$CD$4:$CD$104)</f>
        <v>0</v>
      </c>
      <c r="CE110" s="110">
        <f>SUMIF($E$4:$E$104,"211",$CE$4:$CE$104)</f>
        <v>0</v>
      </c>
      <c r="CF110" s="110">
        <f>SUMIF($E$4:$E$104,"211",$CF$4:$CF$104)</f>
        <v>0</v>
      </c>
      <c r="CG110" s="110">
        <f>SUMIF($E$4:$E$104,"211",$CG$4:$CG$104)</f>
        <v>0</v>
      </c>
      <c r="CH110" s="110">
        <f>SUMIF($E$4:$E$104,"211",$CH$4:$CH$104)</f>
        <v>0</v>
      </c>
      <c r="CI110" s="110">
        <f>SUMIF($E$4:$E$104,"211",$CI$4:$CI$104)</f>
        <v>0</v>
      </c>
      <c r="CJ110" s="110">
        <f>SUMIF($E$4:$E$104,"211",$CJ$4:$CJ$104)</f>
        <v>37162473</v>
      </c>
      <c r="CK110" s="110">
        <f>SUMIF($E$4:$E$104,"211",$CK$4:$CK$104)</f>
        <v>0</v>
      </c>
      <c r="CL110" s="110">
        <f>SUMIF($E$4:$E$104,"211",$CL$4:$CL$104)</f>
        <v>0</v>
      </c>
      <c r="CM110" s="110">
        <f>SUMIF($E$4:$E$104,"211",$CM$4:$CM$104)</f>
        <v>0</v>
      </c>
      <c r="CN110" s="110">
        <f>SUMIF($E$4:$E$104,"211",$CN$4:$CN$104)</f>
        <v>0</v>
      </c>
      <c r="CO110" s="116">
        <f>SUMIF($E$4:$E$104,"211",$CO$4:$CO$104)</f>
        <v>6680000</v>
      </c>
      <c r="CP110" s="23">
        <f t="shared" si="110"/>
        <v>0.94646720598960965</v>
      </c>
      <c r="CQ110" s="25">
        <f t="shared" ca="1" si="111"/>
        <v>2734683307</v>
      </c>
      <c r="CR110" s="113">
        <f ca="1">SUMIF($E$4:$E$105,"211",$CR$4:$CR$104)</f>
        <v>0</v>
      </c>
      <c r="CS110" s="113">
        <f>SUMIF($E$4:$E$104,"211",$CS$4:$CS$104)</f>
        <v>1167026</v>
      </c>
      <c r="CT110" s="113">
        <f>SUMIF($E$4:$E$104,"211",$CT$4:$CT$104)</f>
        <v>1050000000</v>
      </c>
      <c r="CU110" s="113">
        <f>SUMIF($E$4:$E$104,"211",$CU$4:$CU$104)</f>
        <v>815752314</v>
      </c>
      <c r="CV110" s="113">
        <f>SUMIF($E$4:$E$104,"211",$CV$4:$CV$104)</f>
        <v>80883013</v>
      </c>
      <c r="CW110" s="113">
        <f>SUMIF($E$4:$E$104,"211",$CW$4:$CW$104)</f>
        <v>210796645</v>
      </c>
      <c r="CX110" s="113">
        <f>SUMIF($E$4:$E$104,"211",$CX$4:$CX$104)</f>
        <v>0</v>
      </c>
      <c r="CY110" s="113">
        <f>SUMIF($E$4:$E$104,"211",$CY$4:$CY$104)</f>
        <v>0</v>
      </c>
      <c r="CZ110" s="117">
        <f>SUMIF($E$4:$E$104,"211",$CZ$4:$CZ$104)</f>
        <v>0</v>
      </c>
      <c r="DA110" s="117">
        <f>SUMIF($E$4:$E$104,"211",$DA$4:$DA$104)</f>
        <v>1940856</v>
      </c>
      <c r="DB110" s="117">
        <f>SUMIF($E$4:$E$104,"211",$DB$4:$DB$104)</f>
        <v>135153822</v>
      </c>
      <c r="DC110" s="117">
        <f>SUMIF($E$4:$E$104,"211",$DC$4:$DC$104)</f>
        <v>0</v>
      </c>
      <c r="DD110" s="117">
        <f>SUMIF($E$4:$E$104,"211",$DD$4:$DD$104)</f>
        <v>200000000</v>
      </c>
      <c r="DE110" s="117">
        <f>SUMIF($E$4:$E$104,"211",$DE$4:$DE$104)</f>
        <v>0</v>
      </c>
      <c r="DF110" s="117">
        <f>SUMIF($E$4:$E$104,"211",$DF$4:$DF$104)</f>
        <v>115837527</v>
      </c>
      <c r="DG110" s="117">
        <f>SUMIF($E$4:$E$104,"211",$DG$4:$DG$104)</f>
        <v>0</v>
      </c>
      <c r="DH110" s="117">
        <f>SUMIF($E$4:$E$104,"211",$DH$4:$DH$104)</f>
        <v>0</v>
      </c>
      <c r="DI110" s="117">
        <f>SUMIF($E$4:$E$104,"211",$DI$4:$DI$104)</f>
        <v>0</v>
      </c>
      <c r="DJ110" s="117">
        <f>SUMIF($E$4:$E$104,"211",$DJ$4:$DJ$104)</f>
        <v>0</v>
      </c>
      <c r="DK110" s="117">
        <f>SUMIF($E$4:$E$104,"211",$DK$4:$DK$104)</f>
        <v>123152104</v>
      </c>
      <c r="DM110" s="26">
        <f t="shared" si="112"/>
        <v>2889358754</v>
      </c>
    </row>
    <row r="111" spans="1:118" ht="16.5" customHeight="1" x14ac:dyDescent="0.25">
      <c r="C111" s="118"/>
      <c r="D111" s="108" t="s">
        <v>331</v>
      </c>
      <c r="E111" s="101">
        <v>310</v>
      </c>
      <c r="F111" s="109"/>
      <c r="G111" s="110">
        <f>SUMIF($E$4:$E$104,"310",$G$4:$G$105)</f>
        <v>807530623</v>
      </c>
      <c r="H111" s="111">
        <f>SUMIF($E$4:$E$104,"310",$H$4:$H$104)</f>
        <v>0</v>
      </c>
      <c r="I111" s="111">
        <f>SUMIF($E$4:$E$104,"310",$I$4:$I$104)</f>
        <v>330000000</v>
      </c>
      <c r="J111" s="110">
        <f>SUMIF($E$4:$E$104,"310",$J$4:$J$104)</f>
        <v>0</v>
      </c>
      <c r="K111" s="110">
        <f>SUMIF($E$4:$E$104,"310",$K$4:$K$104)</f>
        <v>209530623</v>
      </c>
      <c r="L111" s="109">
        <f>SUMIF($E$4:$E$104,"310",$L$4:$L$104)</f>
        <v>0</v>
      </c>
      <c r="M111" s="109">
        <f>SUMIF($E$4:$E$104,"310",$M$4:$M$104)</f>
        <v>0</v>
      </c>
      <c r="N111" s="109">
        <f>SUMIF($E$4:$E$104,"310",$N$4:$N$104)</f>
        <v>0</v>
      </c>
      <c r="O111" s="109">
        <f>SUMIF($E$4:$E$104,"310",$O$4:$O$104)</f>
        <v>0</v>
      </c>
      <c r="P111" s="109">
        <f>SUMIF($E$4:$E$104,"310",$P$4:$P$104)</f>
        <v>0</v>
      </c>
      <c r="Q111" s="109">
        <f>SUMIF($E$4:$E$104,"310",$Q$4:$Q$104)</f>
        <v>0</v>
      </c>
      <c r="R111" s="109">
        <f>SUMIF($E$4:$E$104,"310",$R$4:$R$104)</f>
        <v>0</v>
      </c>
      <c r="S111" s="109">
        <f>SUMIF($E$4:$E$104,"310",$S$4:$S$104)</f>
        <v>0</v>
      </c>
      <c r="T111" s="109">
        <f>SUMIF($E$4:$E$104,"310",$T$4:$T$104)</f>
        <v>0</v>
      </c>
      <c r="U111" s="109">
        <f>SUMIF($E$4:$E$104,"310",$U$4:$U$104)</f>
        <v>0</v>
      </c>
      <c r="V111" s="109">
        <f>SUMIF($E$4:$E$104,"310",$V$4:$V$104)</f>
        <v>200000000</v>
      </c>
      <c r="W111" s="109">
        <f>SUMIF($E$4:$E$97,"310",$W$4:$W$97)</f>
        <v>0</v>
      </c>
      <c r="X111" s="109"/>
      <c r="Y111" s="109">
        <f>SUMIF($E$4:$E$104,"310",$Y$4:$Y$104)</f>
        <v>0</v>
      </c>
      <c r="Z111" s="109">
        <f>SUMIF($E$4:$E$104,"310",$Z$4:$Z$104)</f>
        <v>0</v>
      </c>
      <c r="AA111" s="109">
        <f>SUMIF($E$4:$E$104,"310",$AA$4:$AA$104)</f>
        <v>68000000</v>
      </c>
      <c r="AB111" s="112">
        <f t="shared" si="104"/>
        <v>0.37794861434004096</v>
      </c>
      <c r="AC111" s="31">
        <f t="shared" si="105"/>
        <v>305205080</v>
      </c>
      <c r="AD111" s="110">
        <f>SUMIF($E$4:$E$104,"310",$AD$4:$AD$104)</f>
        <v>0</v>
      </c>
      <c r="AE111" s="110">
        <f>SUMIF($E$4:$E$104,"310",$AE$4:$AE$104)</f>
        <v>155834000</v>
      </c>
      <c r="AF111" s="110">
        <f>SUMIF($E$4:$E$104,"310",$AF$4:$AF$104)</f>
        <v>0</v>
      </c>
      <c r="AG111" s="110">
        <f>SUMIF($E$4:$E$104,"310",$AG$4:$AG$104)</f>
        <v>4371080</v>
      </c>
      <c r="AH111" s="110">
        <f>SUMIF($E$4:$E$104,"310",$AH$4:$AH$104)</f>
        <v>0</v>
      </c>
      <c r="AI111" s="110">
        <f>SUMIF($E$4:$E$104,"310",$AI$4:$AI$104)</f>
        <v>0</v>
      </c>
      <c r="AJ111" s="110">
        <f>SUMIF($E$4:$E$104,"310",$AJ$4:$AJ$104)</f>
        <v>0</v>
      </c>
      <c r="AK111" s="110">
        <f>SUMIF($E$4:$E$104,"310",$AK$4:$AK$104)</f>
        <v>0</v>
      </c>
      <c r="AL111" s="110">
        <f>SUMIF($E$4:$E$104,"310",$AL$4:$AL$104)</f>
        <v>0</v>
      </c>
      <c r="AM111" s="110">
        <f>SUMIF($E$4:$E$104,"310",$AM$4:$AM$104)</f>
        <v>0</v>
      </c>
      <c r="AN111" s="110">
        <f>SUMIF($E$4:$E$104,"310",$AN$4:$AN$104)</f>
        <v>0</v>
      </c>
      <c r="AO111" s="110">
        <f>SUMIF($E$4:$E$104,"310",$AO$4:$AO$104)</f>
        <v>0</v>
      </c>
      <c r="AP111" s="110">
        <f>SUMIF($E$4:$E$104,"310",$AP$4:$AP$104)</f>
        <v>0</v>
      </c>
      <c r="AQ111" s="110">
        <f>SUMIF($E$4:$E$104,"310",$AQ$4:$AQ$104)</f>
        <v>0</v>
      </c>
      <c r="AR111" s="110">
        <f>SUMIF($E$4:$E$104,"310",$AR$4:$AR$104)</f>
        <v>110000000</v>
      </c>
      <c r="AS111" s="110">
        <f>SUMIF($E$4:$E$104,"310",$AS$4:$AS$104)</f>
        <v>0</v>
      </c>
      <c r="AT111" s="110">
        <f>SUMIF($E$4:$E$104,"310",$AT$4:$AT$104)</f>
        <v>0</v>
      </c>
      <c r="AU111" s="110">
        <f>SUMIF($E$4:$E$104,"310",$AU$4:$AU$104)</f>
        <v>0</v>
      </c>
      <c r="AV111" s="110">
        <f>SUMIF($E$4:$E$104,"310",$AV$4:$AV$104)</f>
        <v>0</v>
      </c>
      <c r="AW111" s="110">
        <f>SUMIF($E$4:$E$104,"310",$AW$4:$AW$104)</f>
        <v>35000000</v>
      </c>
      <c r="AX111" s="95">
        <f t="shared" si="106"/>
        <v>0.62205138565995899</v>
      </c>
      <c r="AY111" s="25">
        <f t="shared" si="107"/>
        <v>502325543</v>
      </c>
      <c r="AZ111" s="113">
        <f>SUMIF($E$4:$E$104,"310",$AZ$4:$AZ$104)</f>
        <v>0</v>
      </c>
      <c r="BA111" s="113">
        <f>SUMIF($E$4:$E$104,"310",$BA$4:$BA$104)</f>
        <v>174166000</v>
      </c>
      <c r="BB111" s="113">
        <f>SUMIF($E$4:$E$104,"310",$BB$4:$BB$104)</f>
        <v>0</v>
      </c>
      <c r="BC111" s="113">
        <f>SUMIF($E$4:$E$104,"310",$BC$4:$BC$104)</f>
        <v>205159543</v>
      </c>
      <c r="BD111" s="113">
        <f>SUMIF($E$4:$E$104,"310",$BD$4:$BD$104)</f>
        <v>0</v>
      </c>
      <c r="BE111" s="113">
        <f>SUMIF($E$4:$E$104,"310",$BE$4:$BE$104)</f>
        <v>0</v>
      </c>
      <c r="BF111" s="113">
        <f>SUMIF($E$4:$E$104,"310",$BF$4:$BF$104)</f>
        <v>0</v>
      </c>
      <c r="BG111" s="113">
        <f>SUMIF($E$4:$E$104,"310",$BG$4:$BG$104)</f>
        <v>0</v>
      </c>
      <c r="BH111" s="113">
        <f>SUMIF($E$4:$E$104,"310",$BH$4:$BH$104)</f>
        <v>0</v>
      </c>
      <c r="BI111" s="113">
        <f>SUMIF($E$4:$E$104,"310",$BI$4:$BI$104)</f>
        <v>0</v>
      </c>
      <c r="BJ111" s="113">
        <f>SUMIF($E$4:$E$104,"310",$BJ$4:$BJ$104)</f>
        <v>0</v>
      </c>
      <c r="BK111" s="113">
        <f>SUMIF($E$4:$E$104,"310",$BK$4:$BK$104)</f>
        <v>0</v>
      </c>
      <c r="BL111" s="113">
        <f>SUMIF($E$4:$E$104,"310",$BL$4:$BL$104)</f>
        <v>0</v>
      </c>
      <c r="BM111" s="113">
        <f>SUMIF($E$4:$E$104,"310",$BM$4:$BM$104)</f>
        <v>0</v>
      </c>
      <c r="BN111" s="113">
        <f>SUMIF($E$4:$E$104,"310",$BN$4:$BN$104)</f>
        <v>90000000</v>
      </c>
      <c r="BO111" s="113">
        <f>SUMIF($E$4:$E$104,"310",$BO$4:$BO$104)</f>
        <v>0</v>
      </c>
      <c r="BP111" s="113">
        <f>SUMIF($E$4:$E$104,"310",$BO$4:$BO$104)</f>
        <v>0</v>
      </c>
      <c r="BQ111" s="113">
        <f>SUMIF($E$4:$E$104,"310",$BQ$4:$BQ$104)</f>
        <v>0</v>
      </c>
      <c r="BR111" s="113">
        <f>SUMIF($E$4:$E$104,"310",$BR$4:$BR$104)</f>
        <v>0</v>
      </c>
      <c r="BS111" s="114">
        <f>SUMIF($E$4:$E$104,"310",$BS$4:$BS$104)</f>
        <v>33000000</v>
      </c>
      <c r="BT111" s="115">
        <f t="shared" si="108"/>
        <v>0.12333195443412924</v>
      </c>
      <c r="BU111" s="31">
        <f t="shared" si="109"/>
        <v>99594330</v>
      </c>
      <c r="BV111" s="110">
        <f>SUMIF($E$4:$E$104,"310",$BV$4:$BV$104)</f>
        <v>0</v>
      </c>
      <c r="BW111" s="110">
        <f>SUMIF($E$4:$E$104,"310",$BW$4:$BW$104)</f>
        <v>46240431</v>
      </c>
      <c r="BX111" s="110">
        <f>SUMIF($E$4:$E$104,"310",$BX$4:$BX$104)</f>
        <v>0</v>
      </c>
      <c r="BY111" s="110">
        <f>SUMIF($E$4:$E$104,"310",$BY$4:$BY$104)</f>
        <v>4371080</v>
      </c>
      <c r="BZ111" s="110">
        <f>SUMIF($E$4:$E$104,"310",$BZ$4:$BZ$104)</f>
        <v>0</v>
      </c>
      <c r="CA111" s="110">
        <f>SUMIF($E$4:$E$104,"310",$CA$4:$CA$104)</f>
        <v>0</v>
      </c>
      <c r="CB111" s="110">
        <f t="shared" si="113"/>
        <v>0</v>
      </c>
      <c r="CC111" s="110"/>
      <c r="CD111" s="110">
        <f>SUMIF($E$4:$E$104,"310",$CD$4:$CD$104)</f>
        <v>0</v>
      </c>
      <c r="CE111" s="110">
        <f>SUMIF($E$4:$E$104,"310",$CE$4:$CE$104)</f>
        <v>0</v>
      </c>
      <c r="CF111" s="110">
        <f>SUMIF($E$4:$E$104,"310",$CF$4:$CF$104)</f>
        <v>0</v>
      </c>
      <c r="CG111" s="110">
        <f>SUMIF($E$4:$E$104,"310",$CG$4:$CG$104)</f>
        <v>0</v>
      </c>
      <c r="CH111" s="110">
        <f>SUMIF($E$4:$E$104,"310",$CH$4:$CH$104)</f>
        <v>0</v>
      </c>
      <c r="CI111" s="110">
        <f>SUMIF($E$4:$E$104,"310",$CI$4:$CI$104)</f>
        <v>0</v>
      </c>
      <c r="CJ111" s="110">
        <f>SUMIF($E$4:$E$104,"310",$CJ$4:$CJ$104)</f>
        <v>48982819</v>
      </c>
      <c r="CK111" s="110">
        <f>SUMIF($E$4:$E$104,"310",$CK$4:$CK$104)</f>
        <v>0</v>
      </c>
      <c r="CL111" s="110">
        <f>SUMIF($E$4:$E$104,"310",$CL$4:$CL$104)</f>
        <v>0</v>
      </c>
      <c r="CM111" s="110">
        <f>SUMIF($E$4:$E$104,"310",$CM$4:$CM$104)</f>
        <v>0</v>
      </c>
      <c r="CN111" s="110">
        <f>SUMIF($E$4:$E$104,"310",$CN$4:$CN$104)</f>
        <v>0</v>
      </c>
      <c r="CO111" s="116">
        <f>SUMIF($E$4:$E$104,"310",$CO$4:$CO$104)</f>
        <v>0</v>
      </c>
      <c r="CP111" s="23">
        <f t="shared" si="110"/>
        <v>0.87666804556587075</v>
      </c>
      <c r="CQ111" s="25">
        <f t="shared" si="111"/>
        <v>707936293</v>
      </c>
      <c r="CR111" s="113">
        <f>SUMIF($E$4:$E$104,"310",$CR$4:$CR$104)</f>
        <v>0</v>
      </c>
      <c r="CS111" s="113">
        <f>SUMIF($E$4:$E$104,"310",$CS$4:$CS$104)</f>
        <v>283759569</v>
      </c>
      <c r="CT111" s="113">
        <f>SUMIF($E$4:$E$104,"310",$CT$4:$CT$104)</f>
        <v>0</v>
      </c>
      <c r="CU111" s="113">
        <f>SUMIF($E$4:$E$104,"310",$CU$4:$CU$104)</f>
        <v>205159543</v>
      </c>
      <c r="CV111" s="113">
        <f>SUMIF($E$4:$E$104,"310",$CV$4:$CV$104)</f>
        <v>0</v>
      </c>
      <c r="CW111" s="113">
        <f>SUMIF($E$4:$E$104,"310",$CW$4:$CW$104)</f>
        <v>0</v>
      </c>
      <c r="CX111" s="113">
        <f>SUMIF($E$4:$E$104,"310",$CX$4:$CX$104)</f>
        <v>0</v>
      </c>
      <c r="CY111" s="113">
        <f>SUMIF($E$4:$E$104,"310",$CY$4:$CY$104)</f>
        <v>0</v>
      </c>
      <c r="CZ111" s="117">
        <f>SUMIF($E$4:$E$104,"310",$CZ$4:$CZ$104)</f>
        <v>0</v>
      </c>
      <c r="DA111" s="117">
        <f>SUMIF($E$4:$E$104,"310",$DA$4:$DA$104)</f>
        <v>0</v>
      </c>
      <c r="DB111" s="117">
        <f>SUMIF($E$4:$E$104,"310",$DB$4:$DB$104)</f>
        <v>0</v>
      </c>
      <c r="DC111" s="117">
        <f>SUMIF($E$4:$E$104,"310",$DC$4:$DC$104)</f>
        <v>0</v>
      </c>
      <c r="DD111" s="117">
        <f>SUMIF($E$4:$E$104,"310",$DD$4:$DD$104)</f>
        <v>0</v>
      </c>
      <c r="DE111" s="117">
        <f>SUMIF($E$4:$E$104,"310",$DE$4:$DE$104)</f>
        <v>0</v>
      </c>
      <c r="DF111" s="117">
        <f>SUMIF($E$4:$E$104,"310",$DF$4:$DF$104)</f>
        <v>151017181</v>
      </c>
      <c r="DG111" s="117">
        <f>SUMIF($E$4:$E$104,"310",$DG$4:$DG$104)</f>
        <v>0</v>
      </c>
      <c r="DH111" s="117">
        <f>SUMIF($E$4:$E$104,"310",$DH$4:$DH$104)</f>
        <v>0</v>
      </c>
      <c r="DI111" s="117">
        <f>SUMIF($E$4:$E$104,"310",$DI$4:$DI$104)</f>
        <v>0</v>
      </c>
      <c r="DJ111" s="117">
        <f>SUMIF($E$4:$E$104,"310",$DJ$4:$DJ$104)</f>
        <v>0</v>
      </c>
      <c r="DK111" s="117">
        <f>SUMIF($E$4:$E$104,"310",$DK$4:$DK$104)</f>
        <v>68000000</v>
      </c>
      <c r="DM111" s="26">
        <f t="shared" si="112"/>
        <v>807530623</v>
      </c>
    </row>
    <row r="112" spans="1:118" x14ac:dyDescent="0.25">
      <c r="C112" s="119"/>
      <c r="D112" s="108" t="s">
        <v>332</v>
      </c>
      <c r="E112" s="101">
        <v>410</v>
      </c>
      <c r="F112" s="109"/>
      <c r="G112" s="110">
        <f>SUMIF($E$4:$E$104,"410",$G$4:$G$104)</f>
        <v>6782038629</v>
      </c>
      <c r="H112" s="111">
        <f>SUMIF($E$4:$E$104,"410",$H$4:$H$104)</f>
        <v>0</v>
      </c>
      <c r="I112" s="111">
        <f>SUMIF($E$4:$E$105,"410",$I$4:$I$105)</f>
        <v>500000000</v>
      </c>
      <c r="J112" s="110">
        <f>SUMIF($E$4:$E$104,"410",$J$4:$J$104)</f>
        <v>2550000000</v>
      </c>
      <c r="K112" s="110">
        <f>SUMIF($E$4:$E$104,"410",$K$4:$K$104)</f>
        <v>234297558</v>
      </c>
      <c r="L112" s="109">
        <f>SUMIF($E$4:$E$104,"410",$L$4:$L$104)</f>
        <v>0</v>
      </c>
      <c r="M112" s="109">
        <f>SUMIF($E$4:$E$104,"410",$M$4:$M$104)</f>
        <v>0</v>
      </c>
      <c r="N112" s="109">
        <f>SUMIF($E$4:$E$104,"410",$N$4:$N$104)</f>
        <v>0</v>
      </c>
      <c r="O112" s="109">
        <f>SUMIF($E$4:$E$104,"410",$O$4:$O$104)</f>
        <v>0</v>
      </c>
      <c r="P112" s="109">
        <f>SUMIF($E$4:$E$104,"410",$P$4:$P$104)</f>
        <v>0</v>
      </c>
      <c r="Q112" s="109">
        <f>SUMIF($E$4:$E$104,"410",$Q$4:$Q$104)</f>
        <v>0</v>
      </c>
      <c r="R112" s="109">
        <f>SUMIF($E$4:$E$104,"410",$R$4:$R$104)</f>
        <v>0</v>
      </c>
      <c r="S112" s="109">
        <f>SUMIF($E$4:$E$104,"410",$S$4:$S$104)</f>
        <v>3157557814</v>
      </c>
      <c r="T112" s="109">
        <f>SUMIF($E$4:$E$104,"410",$T$4:$T$104)</f>
        <v>0</v>
      </c>
      <c r="U112" s="109">
        <f>SUMIF($E$4:$E$104,"410",$U$4:$U$104)</f>
        <v>0</v>
      </c>
      <c r="V112" s="109">
        <f>SUMIF($E$4:$E$97,"410",$V$4:$V$97)</f>
        <v>198275758</v>
      </c>
      <c r="W112" s="109">
        <f>SUMIF($E$4:$E$97,"410",$W$4:$W$97)</f>
        <v>0</v>
      </c>
      <c r="X112" s="109">
        <f>SUMIF($E$4:$E$104,"410",$X$4:$X$104)</f>
        <v>15907499</v>
      </c>
      <c r="Y112" s="109">
        <f>SUMIF($E$4:$E$104,"410",$Y$4:$Y$104)</f>
        <v>0</v>
      </c>
      <c r="Z112" s="109">
        <f>SUMIF($E$4:$E$104,"410",$Z$4:$Z$104)</f>
        <v>0</v>
      </c>
      <c r="AA112" s="109">
        <f>SUMIF($E$4:$E$104,"410",$AA$4:$AA$104)</f>
        <v>126000000</v>
      </c>
      <c r="AB112" s="112">
        <f t="shared" si="104"/>
        <v>0.32668008989601999</v>
      </c>
      <c r="AC112" s="25">
        <f t="shared" si="105"/>
        <v>2215556989</v>
      </c>
      <c r="AD112" s="110">
        <f>SUMIF($E$4:$E$104,"410",$AD$4:$AD$104)</f>
        <v>0</v>
      </c>
      <c r="AE112" s="110">
        <f>SUMIF($E$4:$E$104,"410",$AE$4:$AE$104)</f>
        <v>358020457</v>
      </c>
      <c r="AF112" s="110">
        <f>SUMIF($E$4:$E$104,"410",$AF$4:$AF$104)</f>
        <v>404524709</v>
      </c>
      <c r="AG112" s="110">
        <f>SUMIF($E$4:$E$104,"410",$AG$4:$AG$104)</f>
        <v>0</v>
      </c>
      <c r="AH112" s="110">
        <f>SUMIF($E$4:$E$104,"410",$AH$4:$AH$104)</f>
        <v>0</v>
      </c>
      <c r="AI112" s="110">
        <f>SUMIF($E$4:$E$104,"410",$AI$4:$AI$104)</f>
        <v>0</v>
      </c>
      <c r="AJ112" s="110">
        <f>SUMIF($E$4:$E$104,"410",$AJ$4:$AJ$104)</f>
        <v>0</v>
      </c>
      <c r="AK112" s="110">
        <f>SUMIF($E$4:$E$104,"410",$AK$4:$AK$104)</f>
        <v>0</v>
      </c>
      <c r="AL112" s="110">
        <f>SUMIF($E$4:$E$104,"410",$AL$4:$AL$104)</f>
        <v>0</v>
      </c>
      <c r="AM112" s="110">
        <f>SUMIF($E$4:$E$104,"410",$AM$4:$AM$104)</f>
        <v>0</v>
      </c>
      <c r="AN112" s="110">
        <f>SUMIF($E$4:$E$104,"410",$AN$4:$AN$104)</f>
        <v>0</v>
      </c>
      <c r="AO112" s="110">
        <f>SUMIF($E$4:$E$104,"410",$AO$4:$AO$104)</f>
        <v>1382018916</v>
      </c>
      <c r="AP112" s="110">
        <f>SUMIF($E$4:$E$104,"410",$AP$4:$AP$104)</f>
        <v>0</v>
      </c>
      <c r="AQ112" s="110">
        <f>SUMIF($E$4:$E$104,"410",$AQ$4:$AQ$104)</f>
        <v>0</v>
      </c>
      <c r="AR112" s="110">
        <f>SUMIF($E$4:$E$104,"410",$AR$4:$AR$104)</f>
        <v>46786240</v>
      </c>
      <c r="AS112" s="110">
        <f>SUMIF($E$4:$E$104,"410",$AS$4:$AS$104)</f>
        <v>0</v>
      </c>
      <c r="AT112" s="110">
        <f>SUMIF($E$4:$E$104,"410",$AT$4:$AT$104)</f>
        <v>0</v>
      </c>
      <c r="AU112" s="110">
        <f>SUMIF($E$4:$E$104,"410",$AU$4:$AU$104)</f>
        <v>0</v>
      </c>
      <c r="AV112" s="110">
        <f>SUMIF($E$4:$E$104,"410",$AV$4:$AV$104)</f>
        <v>0</v>
      </c>
      <c r="AW112" s="110">
        <f>SUMIF($E$4:$E$104,"410",$AW$4:$AW$104)</f>
        <v>24206667</v>
      </c>
      <c r="AX112" s="95">
        <f t="shared" si="106"/>
        <v>0.67331991010397996</v>
      </c>
      <c r="AY112" s="25">
        <f t="shared" si="107"/>
        <v>4566481640</v>
      </c>
      <c r="AZ112" s="113">
        <f>SUMIF($E$4:$E$104,"410",$AZ$4:$AZ$104)</f>
        <v>0</v>
      </c>
      <c r="BA112" s="113">
        <f>SUMIF($E$4:$E$104,"410",$BA$4:$BA$104)</f>
        <v>141979543</v>
      </c>
      <c r="BB112" s="113">
        <f>SUMIF($E$4:$E$104,"410",$BB$4:$BB$104)</f>
        <v>2145475291</v>
      </c>
      <c r="BC112" s="113">
        <f>SUMIF($E$4:$E$104,"410",$BC$4:$BC$104)</f>
        <v>234297558</v>
      </c>
      <c r="BD112" s="113">
        <f>SUMIF($E$4:$E$104,"410",$BD$4:$BD$104)</f>
        <v>0</v>
      </c>
      <c r="BE112" s="113">
        <f>SUMIF($E$4:$E$104,"410",$BE$4:$BE$104)</f>
        <v>0</v>
      </c>
      <c r="BF112" s="113">
        <f>SUMIF($E$4:$E$104,"410",$BF$4:$BF$104)</f>
        <v>0</v>
      </c>
      <c r="BG112" s="113">
        <f>SUMIF($E$4:$E$104,"410",$BG$4:$BG$104)</f>
        <v>0</v>
      </c>
      <c r="BH112" s="113">
        <f>SUMIF($E$4:$E$104,"410",$BH$4:$BH$104)</f>
        <v>0</v>
      </c>
      <c r="BI112" s="113">
        <f>SUMIF($E$4:$E$104,"410",$BI$4:$BI$104)</f>
        <v>0</v>
      </c>
      <c r="BJ112" s="113">
        <f>SUMIF($E$4:$E$104,"410",$BJ$4:$BJ$104)</f>
        <v>0</v>
      </c>
      <c r="BK112" s="113">
        <f>SUMIF($E$4:$E$104,"410",$BK$4:$BK$104)</f>
        <v>1775538898</v>
      </c>
      <c r="BL112" s="113">
        <f>SUMIF($E$4:$E$104,"410",$BL$4:$BL$104)</f>
        <v>0</v>
      </c>
      <c r="BM112" s="113">
        <f>SUMIF($E$4:$E$104,"410",$BM$4:$BM$104)</f>
        <v>0</v>
      </c>
      <c r="BN112" s="113">
        <f>SUMIF($E$4:$E$104,"410",$BN$4:$BN$104)</f>
        <v>151489518</v>
      </c>
      <c r="BO112" s="113">
        <f>SUMIF($E$4:$E$104,"510",$BO$4:$BO$104)</f>
        <v>0</v>
      </c>
      <c r="BP112" s="113">
        <f>SUMIF($E$4:$E$104,"410",$BP$4:$BP$104)</f>
        <v>15907499</v>
      </c>
      <c r="BQ112" s="113">
        <f>SUMIF($E$4:$E$104,"410",$BQ$4:$BQ$104)</f>
        <v>0</v>
      </c>
      <c r="BR112" s="113">
        <f>SUMIF($E$4:$E$104,"410",$BR$4:$BR$104)</f>
        <v>0</v>
      </c>
      <c r="BS112" s="114">
        <f>SUMIF($E$4:$E$104,"410",$BS$4:$BS$104)</f>
        <v>101793333</v>
      </c>
      <c r="BT112" s="115">
        <f t="shared" si="108"/>
        <v>0.13275464801248923</v>
      </c>
      <c r="BU112" s="25">
        <f t="shared" si="109"/>
        <v>900347151</v>
      </c>
      <c r="BV112" s="110">
        <f>SUMIF($E$4:$E$104,"410",$BV$4:$BV$104)</f>
        <v>0</v>
      </c>
      <c r="BW112" s="110">
        <f>SUMIF($E$4:$E$104,"410",$BW$4:$BW$104)</f>
        <v>144865069</v>
      </c>
      <c r="BX112" s="110">
        <f>SUMIF($E$4:$E$104,"410",$BX$4:$BX$104)</f>
        <v>109241968</v>
      </c>
      <c r="BY112" s="110">
        <f>SUMIF($E$4:$E$104,"410",$BY$4:$BY$104)</f>
        <v>0</v>
      </c>
      <c r="BZ112" s="110">
        <f>SUMIF($E$4:$E$104,"410",$BZ$4:$BZ$104)</f>
        <v>0</v>
      </c>
      <c r="CA112" s="110">
        <f>SUMIF($E$4:$E$104,"410",$CA$4:$CA$104)</f>
        <v>0</v>
      </c>
      <c r="CB112" s="110">
        <f t="shared" si="113"/>
        <v>0</v>
      </c>
      <c r="CC112" s="110"/>
      <c r="CD112" s="110">
        <f>SUMIF($E$4:$E$104,"410",$CD$4:$CD$104)</f>
        <v>0</v>
      </c>
      <c r="CE112" s="110">
        <f>SUMIF($E$4:$E$104,"410",$CE$4:$CE$104)</f>
        <v>0</v>
      </c>
      <c r="CF112" s="110">
        <f>SUMIF($E$4:$E$104,"410",$CF$4:$CF$104)</f>
        <v>0</v>
      </c>
      <c r="CG112" s="110">
        <f>SUMIF($E$4:$E$104,"410",$CG$4:$CG$104)</f>
        <v>603197209</v>
      </c>
      <c r="CH112" s="110">
        <f>SUMIF($E$4:$E$104,"410",$CH$4:$CH$104)</f>
        <v>0</v>
      </c>
      <c r="CI112" s="110">
        <f>SUMIF($E$4:$E$104,"410",$CI$4:$CI$104)</f>
        <v>0</v>
      </c>
      <c r="CJ112" s="110">
        <f>SUMIF($E$4:$E$104,"410",$CJ$4:$CJ$104)</f>
        <v>28836238</v>
      </c>
      <c r="CK112" s="110">
        <f>SUMIF($E$4:$E$104,"410",$CK$4:$CK$104)</f>
        <v>0</v>
      </c>
      <c r="CL112" s="110">
        <f>SUMIF($E$4:$E$104,"410",$CL$4:$CL$104)</f>
        <v>0</v>
      </c>
      <c r="CM112" s="110">
        <f>SUMIF($E$4:$E$104,"410",$CM$4:$CM$104)</f>
        <v>0</v>
      </c>
      <c r="CN112" s="110">
        <f>SUMIF($E$4:$E$104,"410",$CN$4:$CN$104)</f>
        <v>0</v>
      </c>
      <c r="CO112" s="116">
        <f>SUMIF($E$4:$E$104,"410",$CO$4:$CO$104)</f>
        <v>14206667</v>
      </c>
      <c r="CP112" s="23">
        <f t="shared" si="110"/>
        <v>0.86724535198751074</v>
      </c>
      <c r="CQ112" s="25">
        <f t="shared" si="111"/>
        <v>5881691478</v>
      </c>
      <c r="CR112" s="113">
        <f>SUMIF($E$4:$E$104,"410",$CR$4:$CR$104)</f>
        <v>0</v>
      </c>
      <c r="CS112" s="113">
        <f>SUMIF($E$4:$E$104,"410",$CS$4:$CS$104)</f>
        <v>355134931</v>
      </c>
      <c r="CT112" s="113">
        <f>SUMIF($E$4:$E$104,"410",$CT$4:$CT$104)</f>
        <v>2440758032</v>
      </c>
      <c r="CU112" s="113">
        <f>SUMIF($E$4:$E$104,"410",$CU$4:$CU$104)</f>
        <v>234297558</v>
      </c>
      <c r="CV112" s="113">
        <f>SUMIF($E$4:$E$104,"410",$CV$4:$CV$104)</f>
        <v>0</v>
      </c>
      <c r="CW112" s="113">
        <f>SUMIF($E$4:$E$104,"410",$CW$4:$CW$104)</f>
        <v>0</v>
      </c>
      <c r="CX112" s="113">
        <f>SUMIF($E$4:$E$104,"410",$CX$4:$CX$104)</f>
        <v>0</v>
      </c>
      <c r="CY112" s="113">
        <f>SUMIF($E$4:$E$104,"410",$CY$4:$CY$104)</f>
        <v>0</v>
      </c>
      <c r="CZ112" s="117">
        <f>SUMIF($E$4:$E$104,"410",$CZ$4:$CZ$104)</f>
        <v>0</v>
      </c>
      <c r="DA112" s="117">
        <f>SUMIF($E$4:$E$104,"410",$DA$4:$DA$104)</f>
        <v>0</v>
      </c>
      <c r="DB112" s="117">
        <f>SUMIF($E$4:$E$104,"410",$DB$4:$DB$104)</f>
        <v>0</v>
      </c>
      <c r="DC112" s="117">
        <f>SUMIF($E$4:$E$104,"410",$DC$4:$DC$104)</f>
        <v>2554360605</v>
      </c>
      <c r="DD112" s="117">
        <f>SUMIF($E$4:$E$104,"410",$DD$4:$DD$104)</f>
        <v>0</v>
      </c>
      <c r="DE112" s="117">
        <f>SUMIF($E$4:$E$104,"410",$DE$4:$DE$104)</f>
        <v>0</v>
      </c>
      <c r="DF112" s="117">
        <f>SUMIF($E$4:$E$104,"410",$DF$4:$DF$104)</f>
        <v>169439520</v>
      </c>
      <c r="DG112" s="117">
        <f>SUMIF($E$4:$E$104,"410",$DG$4:$DG$104)</f>
        <v>0</v>
      </c>
      <c r="DH112" s="117">
        <f>SUMIF($E$4:$E$104,"410",$DH$4:$DH$104)</f>
        <v>15907499</v>
      </c>
      <c r="DI112" s="117">
        <f>SUMIF($E$4:$E$104,"410",$DI$4:$DI$104)</f>
        <v>0</v>
      </c>
      <c r="DJ112" s="117">
        <f>SUMIF($E$4:$E$104,"410",$DJ$4:$DJ$104)</f>
        <v>0</v>
      </c>
      <c r="DK112" s="117">
        <f>SUMIF($E$4:$E$104,"410",$DK$4:$DK$104)</f>
        <v>111793333</v>
      </c>
      <c r="DM112" s="26">
        <f t="shared" si="112"/>
        <v>6782038629</v>
      </c>
    </row>
    <row r="113" spans="3:117" ht="14.25" customHeight="1" x14ac:dyDescent="0.25">
      <c r="C113" s="119"/>
      <c r="D113" s="120" t="s">
        <v>333</v>
      </c>
      <c r="E113" s="101">
        <v>510</v>
      </c>
      <c r="F113" s="109"/>
      <c r="G113" s="110">
        <f>SUMIF($E$4:$E$104,"510",$G$4:$G$104)</f>
        <v>1472682191</v>
      </c>
      <c r="H113" s="111">
        <f>SUMIF($E$4:$E$104,"510",$H$4:$H$104)</f>
        <v>0</v>
      </c>
      <c r="I113" s="111">
        <f>SUMIF($E$4:$E$105,"510",$I$4:$I$105)</f>
        <v>720954283</v>
      </c>
      <c r="J113" s="110">
        <f>SUMIF($E$4:$E$104,"510",$J$4:$J$104)</f>
        <v>250000000</v>
      </c>
      <c r="K113" s="110">
        <f>SUMIF($E$4:$E$104,"510",$K$4:$K$104)</f>
        <v>48738920</v>
      </c>
      <c r="L113" s="109">
        <f>SUMIF($E$4:$E$104,"510",$L$4:$L$104)</f>
        <v>0</v>
      </c>
      <c r="M113" s="109">
        <f>SUMIF($E$4:$E$104,"510",$M$4:$M$104)</f>
        <v>0</v>
      </c>
      <c r="N113" s="109">
        <f>SUMIF($E$4:$E$104,"510",$N$4:$N$104)</f>
        <v>0</v>
      </c>
      <c r="O113" s="109">
        <f>SUMIF($E$4:$E$104,"510",$O$4:$O$104)</f>
        <v>0</v>
      </c>
      <c r="P113" s="109">
        <f>SUMIF($E$4:$E$104,"510",$P$4:$P$104)</f>
        <v>0</v>
      </c>
      <c r="Q113" s="109">
        <f>SUMIF($E$4:$E$104,"510",$Q$4:$Q$104)</f>
        <v>0</v>
      </c>
      <c r="R113" s="109">
        <f>SUMIF($E$4:$E$104,"510",$R$4:$R$104)</f>
        <v>0</v>
      </c>
      <c r="S113" s="109">
        <f>SUMIF($E$4:$E$104,"510",$S$4:$S$104)</f>
        <v>0</v>
      </c>
      <c r="T113" s="109">
        <f>SUMIF($E$4:$E$104,"510",$T$4:$T$104)</f>
        <v>0</v>
      </c>
      <c r="U113" s="109">
        <f>SUMIF($E$4:$E$104,"510",$U$4:$U$104)</f>
        <v>278034610</v>
      </c>
      <c r="V113" s="109">
        <f>SUMIF($E$4:$E$104,"510",$V$4:$V$104)</f>
        <v>50000000</v>
      </c>
      <c r="W113" s="109">
        <f>SUMIF($E$4:$E$97,"510",$W$4:$W$97)</f>
        <v>0</v>
      </c>
      <c r="X113" s="109"/>
      <c r="Y113" s="109">
        <f>SUMIF($E$4:$E$104,"510",$Y$4:$Y$104)</f>
        <v>0</v>
      </c>
      <c r="Z113" s="109">
        <f>SUMIF($E$4:$E$104,"510",$Z$4:$Z$104)</f>
        <v>0</v>
      </c>
      <c r="AA113" s="109">
        <f>SUMIF($E$4:$E$104,"510",$AA$4:$AA$104)</f>
        <v>124954378</v>
      </c>
      <c r="AB113" s="112">
        <f t="shared" si="104"/>
        <v>0.44667348190944478</v>
      </c>
      <c r="AC113" s="25">
        <f t="shared" si="105"/>
        <v>657808082</v>
      </c>
      <c r="AD113" s="110">
        <f>SUMIF($E$4:$E$104,"510",$AD$4:$AD$104)</f>
        <v>0</v>
      </c>
      <c r="AE113" s="110">
        <f>SUMIF($E$4:$E$104,"510",$AE$4:$AE$104)</f>
        <v>428964534</v>
      </c>
      <c r="AF113" s="110">
        <f>SUMIF($E$4:$E$104,"510",$AF$4:$AF$104)</f>
        <v>132550170</v>
      </c>
      <c r="AG113" s="110">
        <f>SUMIF($E$4:$E$104,"510",$AG$4:$AG$104)</f>
        <v>0</v>
      </c>
      <c r="AH113" s="110">
        <f>SUMIF($E$4:$E$104,"510",$AH$4:$AH$104)</f>
        <v>0</v>
      </c>
      <c r="AI113" s="110">
        <f>SUMIF($E$4:$E$104,"510",$AI$4:$AI$104)</f>
        <v>0</v>
      </c>
      <c r="AJ113" s="110">
        <f>SUMIF($E$4:$E$104,"510",$AJ$4:$AJ$104)</f>
        <v>0</v>
      </c>
      <c r="AK113" s="110">
        <f>SUMIF($E$4:$E$104,"510",$AK$4:$AK$104)</f>
        <v>0</v>
      </c>
      <c r="AL113" s="110">
        <f>SUMIF($E$4:$E$104,"510",$AL$4:$AL$104)</f>
        <v>0</v>
      </c>
      <c r="AM113" s="110">
        <f>SUMIF($E$4:$E$104,"510",$AM$4:$AM$104)</f>
        <v>0</v>
      </c>
      <c r="AN113" s="110">
        <f>SUMIF($E$4:$E$104,"510",$AN$4:$AN$104)</f>
        <v>0</v>
      </c>
      <c r="AO113" s="110">
        <f>SUMIF($E$4:$E$104,"510",$AO$4:$AO$104)</f>
        <v>0</v>
      </c>
      <c r="AP113" s="110">
        <f>SUMIF($E$4:$E$104,"510",$AP$4:$AP$104)</f>
        <v>0</v>
      </c>
      <c r="AQ113" s="110">
        <f>SUMIF($E$4:$E$104,"510",$AQ$4:$AQ$104)</f>
        <v>0</v>
      </c>
      <c r="AR113" s="110">
        <f>SUMIF($E$4:$E$104,"510",$AR$4:$AR$104)</f>
        <v>50000000</v>
      </c>
      <c r="AS113" s="110">
        <f>SUMIF($E$4:$E$104,"510",$AS$4:$AS$104)</f>
        <v>0</v>
      </c>
      <c r="AT113" s="110">
        <f>SUMIF($E$4:$E$104,"510",$AT$4:$AT$104)</f>
        <v>0</v>
      </c>
      <c r="AU113" s="110">
        <f>SUMIF($E$4:$E$104,"510",$AU$4:$AU$104)</f>
        <v>0</v>
      </c>
      <c r="AV113" s="110">
        <f>SUMIF($E$4:$E$104," 510",$AV$4:$AV$104)</f>
        <v>0</v>
      </c>
      <c r="AW113" s="110">
        <f>SUMIF($E$4:$E$104,"510",$AW$4:$AW$104)</f>
        <v>46293378</v>
      </c>
      <c r="AX113" s="95">
        <f t="shared" si="106"/>
        <v>0.55332651809055522</v>
      </c>
      <c r="AY113" s="25">
        <f t="shared" si="107"/>
        <v>814874109</v>
      </c>
      <c r="AZ113" s="113">
        <f>SUMIF($E$4:$E$104,"510",$AZ$4:$AZ$104)</f>
        <v>0</v>
      </c>
      <c r="BA113" s="113">
        <f>SUMIF($E$4:$E$104,"510",$BA$4:$BA$104)</f>
        <v>291989749</v>
      </c>
      <c r="BB113" s="113">
        <f>SUMIF($E$4:$E$104,"510",$BB$4:$BB$104)</f>
        <v>117449830</v>
      </c>
      <c r="BC113" s="113">
        <f>SUMIF($E$4:$E$104,"510",$BC$4:$BC$104)</f>
        <v>48738920</v>
      </c>
      <c r="BD113" s="113">
        <f>SUMIF($E$4:$E$104,"510",$BD$4:$BD$104)</f>
        <v>0</v>
      </c>
      <c r="BE113" s="113">
        <f>SUMIF($E$4:$E$104,"510",$BE$4:$BE$104)</f>
        <v>0</v>
      </c>
      <c r="BF113" s="113">
        <f>SUMIF($E$4:$E$104,"510",$BF$4:$BF$104)</f>
        <v>0</v>
      </c>
      <c r="BG113" s="113">
        <f>SUMIF($E$4:$E$104,"510",$BG$4:$BG$104)</f>
        <v>0</v>
      </c>
      <c r="BH113" s="113">
        <f>SUMIF($E$4:$E$104,"510",$BH$4:$BH$104)</f>
        <v>0</v>
      </c>
      <c r="BI113" s="113">
        <f>SUMIF($E$4:$E$104,"510",$BI$4:$BI$104)</f>
        <v>0</v>
      </c>
      <c r="BJ113" s="113">
        <f>SUMIF($E$4:$E$104,"510",$BJ$4:$BJ$104)</f>
        <v>0</v>
      </c>
      <c r="BK113" s="113">
        <f>SUMIF($E$4:$E$104,"510",$BK$4:$BK$104)</f>
        <v>0</v>
      </c>
      <c r="BL113" s="113">
        <f>SUMIF($E$4:$E$104,"510",$BL$4:$BL$104)</f>
        <v>0</v>
      </c>
      <c r="BM113" s="113">
        <f>SUMIF($E$4:$E$104,"510",$BM$4:$BM$104)</f>
        <v>278034610</v>
      </c>
      <c r="BN113" s="113">
        <f>SUMIF($E$4:$E$104,"510",$BN$4:$BN$104)</f>
        <v>0</v>
      </c>
      <c r="BO113" s="113">
        <f>SUMIF($E$4:$E$104,"520",$BO$4:$BO$104)</f>
        <v>0</v>
      </c>
      <c r="BP113" s="113"/>
      <c r="BQ113" s="113">
        <f>SUMIF($E$4:$E$104,"510",$BQ$4:$BQ$104)</f>
        <v>0</v>
      </c>
      <c r="BR113" s="113">
        <f>SUMIF($E$4:$E$104,"510",$BR$4:$BR$104)</f>
        <v>0</v>
      </c>
      <c r="BS113" s="114">
        <f>SUMIF($E$4:$E$104,"510",$BS$4:$BS$104)</f>
        <v>78661000</v>
      </c>
      <c r="BT113" s="115">
        <f t="shared" si="108"/>
        <v>0.24138165666186154</v>
      </c>
      <c r="BU113" s="25">
        <f t="shared" si="109"/>
        <v>355478467</v>
      </c>
      <c r="BV113" s="110">
        <f>SUMIF($E$4:$E$104,"510",$BV$4:$BV$104)</f>
        <v>0</v>
      </c>
      <c r="BW113" s="110">
        <f>SUMIF($E$4:$E$104,"510",$BW$4:$BW$104)</f>
        <v>276681091</v>
      </c>
      <c r="BX113" s="110">
        <f>SUMIF($E$4:$E$104,"510",$BX$4:$BX$104)</f>
        <v>45569998</v>
      </c>
      <c r="BY113" s="110">
        <f>SUMIF($E$4:$E$104,"510",$BY$4:$BY$104)</f>
        <v>0</v>
      </c>
      <c r="BZ113" s="110">
        <f>SUMIF($E$4:$E$104,"510",$BZ$4:$BZ$104)</f>
        <v>0</v>
      </c>
      <c r="CA113" s="110">
        <f>SUMIF($E$4:$E$104,"510",$CA$4:$CA$104)</f>
        <v>0</v>
      </c>
      <c r="CB113" s="110">
        <f t="shared" si="113"/>
        <v>0</v>
      </c>
      <c r="CC113" s="110"/>
      <c r="CD113" s="110">
        <f>SUMIF($E$4:$E$104,"510",$CD$4:$CD$104)</f>
        <v>0</v>
      </c>
      <c r="CE113" s="110">
        <f>SUMIF($E$4:$E$104,"510",$CE$4:$CE$104)</f>
        <v>0</v>
      </c>
      <c r="CF113" s="110">
        <f>SUMIF($E$4:$E$104,"510",$CF$4:$CF$104)</f>
        <v>0</v>
      </c>
      <c r="CG113" s="110">
        <f>SUMIF($E$4:$E$104,"510",$CG$4:$CG$104)</f>
        <v>0</v>
      </c>
      <c r="CH113" s="110">
        <f>SUMIF($E$4:$E$104,"510",$CH$4:$CH$104)</f>
        <v>0</v>
      </c>
      <c r="CI113" s="110">
        <f>SUMIF($E$4:$E$104,"510",$CI$4:$CI$104)</f>
        <v>0</v>
      </c>
      <c r="CJ113" s="110">
        <f>SUMIF($E$4:$E$104,"510",$CJ$4:$CJ$104)</f>
        <v>9434000</v>
      </c>
      <c r="CK113" s="110">
        <f>SUMIF($E$4:$E$104,"510",$CK$4:$CK$104)</f>
        <v>0</v>
      </c>
      <c r="CL113" s="110">
        <f>SUMIF($E$4:$E$104,"111",$CL$4:$CL$104)</f>
        <v>0</v>
      </c>
      <c r="CM113" s="110">
        <f>SUMIF($E$4:$E$104,"510",$CM$4:$CM$104)</f>
        <v>0</v>
      </c>
      <c r="CN113" s="110">
        <f>SUMIF($E$4:$E$104,"510",$CN$4:$CN$104)</f>
        <v>0</v>
      </c>
      <c r="CO113" s="116">
        <f>SUMIF($E$4:$E$104,"510",$CO$4:$CO$104)</f>
        <v>23793378</v>
      </c>
      <c r="CP113" s="23">
        <f t="shared" si="110"/>
        <v>0.75861834333813849</v>
      </c>
      <c r="CQ113" s="25">
        <f t="shared" si="111"/>
        <v>1117203724</v>
      </c>
      <c r="CR113" s="113">
        <f>SUMIF($E$4:$E$104,"510",$CR$4:$CR$104)</f>
        <v>0</v>
      </c>
      <c r="CS113" s="113">
        <f>SUMIF($E$4:$E$104,"510",$CS$4:$CS$104)</f>
        <v>444273192</v>
      </c>
      <c r="CT113" s="113">
        <f>SUMIF($E$4:$E$104,"510",$CT$4:$CT$104)</f>
        <v>204430002</v>
      </c>
      <c r="CU113" s="113">
        <f>SUMIF($E$4:$E$104,"510",$CU$4:$CU$104)</f>
        <v>48738920</v>
      </c>
      <c r="CV113" s="113">
        <f>SUMIF($E$4:$E$104,"510",$CV$4:$CV$104)</f>
        <v>0</v>
      </c>
      <c r="CW113" s="113">
        <f>SUMIF($E$4:$E$104,"510",$CW$4:$CW$104)</f>
        <v>0</v>
      </c>
      <c r="CX113" s="113">
        <f>SUMIF($E$4:$E$104,"510",$CX$4:$CX$104)</f>
        <v>0</v>
      </c>
      <c r="CY113" s="113">
        <f>SUMIF($E$4:$E$104,"510",$CY$4:$CY$104)</f>
        <v>0</v>
      </c>
      <c r="CZ113" s="117">
        <f>SUMIF($E$4:$E$104,"510",$CZ$4:$CZ$104)</f>
        <v>0</v>
      </c>
      <c r="DA113" s="117">
        <f>SUMIF($E$4:$E$104,"510",$DA$4:$DA$104)</f>
        <v>0</v>
      </c>
      <c r="DB113" s="117">
        <f>SUMIF($E$4:$E$104,"510",$DB$4:$DB$104)</f>
        <v>0</v>
      </c>
      <c r="DC113" s="117">
        <f>SUMIF($E$4:$E$104,"510",$DC$4:$DC$104)</f>
        <v>0</v>
      </c>
      <c r="DD113" s="117">
        <f>SUMIF($E$4:$E$104,"510",$DD$4:$DD$104)</f>
        <v>0</v>
      </c>
      <c r="DE113" s="117">
        <f>SUMIF($E$4:$E$104,"510",$DE$4:$DE$104)</f>
        <v>278034610</v>
      </c>
      <c r="DF113" s="117">
        <f>SUMIF($E$4:$E$104,"510",$DF$4:$DF$104)</f>
        <v>40566000</v>
      </c>
      <c r="DG113" s="117">
        <f>SUMIF($E$4:$E$104,"510",$DG$4:$DG$104)</f>
        <v>0</v>
      </c>
      <c r="DH113" s="117">
        <f>SUMIF($E$4:$E$104,"510",$DH$4:$DH$104)</f>
        <v>0</v>
      </c>
      <c r="DI113" s="117">
        <f>SUMIF($E$4:$E$104,"510",$DI$4:$DI$104)</f>
        <v>0</v>
      </c>
      <c r="DJ113" s="117">
        <f>SUMIF($E$4:$E$104,"510",$DJ$4:$DJ$104)</f>
        <v>0</v>
      </c>
      <c r="DK113" s="117">
        <f>SUMIF($E$4:$E$104,"510",$DK$4:$DK$104)</f>
        <v>101161000</v>
      </c>
      <c r="DM113" s="26">
        <f t="shared" si="112"/>
        <v>1472682191</v>
      </c>
    </row>
    <row r="114" spans="3:117" x14ac:dyDescent="0.25">
      <c r="C114" s="119"/>
      <c r="D114" s="108" t="s">
        <v>334</v>
      </c>
      <c r="E114" s="101">
        <v>520</v>
      </c>
      <c r="F114" s="109"/>
      <c r="G114" s="110">
        <f>SUMIF($E$4:$E$104,"520",$G$4:$G$104)</f>
        <v>2077873680</v>
      </c>
      <c r="H114" s="111">
        <f>SUMIF($E$4:$E$104,"520",$H$4:$H$104)</f>
        <v>0</v>
      </c>
      <c r="I114" s="111">
        <f>SUMIF($E$4:$E$104,"520",$I$4:$I$104)</f>
        <v>422000000</v>
      </c>
      <c r="J114" s="110">
        <f>SUMIF($E$4:$E$104,"520",$J$4:$J$104)</f>
        <v>0</v>
      </c>
      <c r="K114" s="110">
        <f>SUMIF($E$4:$E$104,"520",$K$4:$K$104)</f>
        <v>0</v>
      </c>
      <c r="L114" s="109">
        <f>SUMIF($E$4:$E$104,"520",$L$4:$L$104)</f>
        <v>0</v>
      </c>
      <c r="M114" s="109">
        <f>SUMIF($E$4:$E$104,"520",$M$4:$M$104)</f>
        <v>0</v>
      </c>
      <c r="N114" s="109">
        <f>SUMIF($E$4:$E$104,"520",$N$4:$N$104)</f>
        <v>0</v>
      </c>
      <c r="O114" s="109">
        <f>SUMIF($E$4:$E$104,"520",$O$4:$O$104)</f>
        <v>0</v>
      </c>
      <c r="P114" s="109">
        <f>SUMIF($E$4:$E$104,"520",$P$4:$P$104)</f>
        <v>0</v>
      </c>
      <c r="Q114" s="109">
        <f>SUMIF($E$4:$E$104,"520",$Q$4:$Q$104)</f>
        <v>0</v>
      </c>
      <c r="R114" s="109">
        <f>SUMIF($E$4:$E$104,"520",$R$4:$R$104)</f>
        <v>0</v>
      </c>
      <c r="S114" s="109">
        <f>SUMIF($E$4:$E$104,"520",$S$4:$S$104)</f>
        <v>1018432040</v>
      </c>
      <c r="T114" s="109">
        <f>SUMIF($E$4:$E$104,"520",$T$4:$T$104)</f>
        <v>0</v>
      </c>
      <c r="U114" s="109">
        <f>SUMIF($E$4:$E$104,"520",$U$4:$U$104)</f>
        <v>0</v>
      </c>
      <c r="V114" s="109">
        <f>SUMIF($E$4:$E$104,"520",$V$4:$V$104)</f>
        <v>220084973</v>
      </c>
      <c r="W114" s="109">
        <f>SUMIF($E$4:$E$97,"520",$W$4:$W$97)</f>
        <v>0</v>
      </c>
      <c r="X114" s="109"/>
      <c r="Y114" s="109">
        <f>SUMIF($E$4:$E$104,"520",$Y$4:$Y$104)</f>
        <v>0</v>
      </c>
      <c r="Z114" s="109">
        <f>SUMIF($E$4:$E$104,"520",$Z$4:$Z$104)</f>
        <v>0</v>
      </c>
      <c r="AA114" s="109">
        <f>SUMIF($E$4:$E$104,"520",$AA$4:$AA$104)</f>
        <v>417356667</v>
      </c>
      <c r="AB114" s="112">
        <f t="shared" si="104"/>
        <v>0.26548500051263946</v>
      </c>
      <c r="AC114" s="25">
        <f t="shared" si="105"/>
        <v>551644295</v>
      </c>
      <c r="AD114" s="110">
        <f>SUMIF($E$4:$E$104,"520",$AD$4:$AD$104)</f>
        <v>0</v>
      </c>
      <c r="AE114" s="110">
        <f>SUMIF($E$4:$E$104,"520",$AE$4:$AE$104)</f>
        <v>247783860</v>
      </c>
      <c r="AF114" s="110">
        <f>SUMIF($E$4:$E$104,"520",$AF$4:$AF$104)</f>
        <v>0</v>
      </c>
      <c r="AG114" s="110">
        <f>SUMIF($E$4:$E$104,"520",$AG$4:$AG$104)</f>
        <v>0</v>
      </c>
      <c r="AH114" s="110">
        <f>SUMIF($E$4:$E$104,"520",$AH$4:$AH$104)</f>
        <v>0</v>
      </c>
      <c r="AI114" s="110">
        <f>SUMIF($E$4:$E$104,"520",$AI$4:$AI$104)</f>
        <v>0</v>
      </c>
      <c r="AJ114" s="110">
        <f>SUMIF($E$4:$E$104,"520",$AJ$4:$AJ$104)</f>
        <v>0</v>
      </c>
      <c r="AK114" s="110">
        <f>SUMIF($E$4:$E$104,"520",$AK$4:$AK$104)</f>
        <v>0</v>
      </c>
      <c r="AL114" s="110">
        <f>SUMIF($E$4:$E$104,"520",$AL$4:$AL$104)</f>
        <v>0</v>
      </c>
      <c r="AM114" s="110">
        <f>SUMIF($E$4:$E$104,"520",$AM$4:$AM$104)</f>
        <v>0</v>
      </c>
      <c r="AN114" s="110">
        <f>SUMIF($E$4:$E$104,"520",$AN$4:$AN$104)</f>
        <v>0</v>
      </c>
      <c r="AO114" s="110">
        <f>SUMIF($E$4:$E$104,"520",$AO$4:$AO$104)</f>
        <v>0</v>
      </c>
      <c r="AP114" s="110">
        <f>SUMIF($E$4:$E$104,"520",$AP$4:$AP$104)</f>
        <v>0</v>
      </c>
      <c r="AQ114" s="110">
        <f>SUMIF($E$4:$E$104,"520",$AQ$4:$AQ$104)</f>
        <v>0</v>
      </c>
      <c r="AR114" s="110">
        <f>SUMIF($E$4:$E$104,"520",$AR$4:$AR$104)</f>
        <v>65267762</v>
      </c>
      <c r="AS114" s="110">
        <f>SUMIF($E$4:$E$104,"520",$AS$4:$AS$104)</f>
        <v>0</v>
      </c>
      <c r="AT114" s="110">
        <f>SUMIF($E$4:$E$104,"520",$AT$4:$AT$104)</f>
        <v>0</v>
      </c>
      <c r="AU114" s="110">
        <f>SUMIF($E$4:$E$104,"520",$AU$4:$AU$104)</f>
        <v>0</v>
      </c>
      <c r="AV114" s="110">
        <f>SUMIF($E$4:$E$104,"520",$AV$4:$AV$104)</f>
        <v>0</v>
      </c>
      <c r="AW114" s="110">
        <f>SUMIF($E$4:$E$104,"520",$AW$4:$AW$104)</f>
        <v>238592673</v>
      </c>
      <c r="AX114" s="95">
        <f t="shared" si="106"/>
        <v>0.73451499948736054</v>
      </c>
      <c r="AY114" s="25">
        <f t="shared" si="107"/>
        <v>1526229385</v>
      </c>
      <c r="AZ114" s="113">
        <f>SUMIF($E$4:$E$104,"520",$AZ$4:$AZ$104)</f>
        <v>0</v>
      </c>
      <c r="BA114" s="113">
        <f>SUMIF($E$4:$E$104,"520",$BA$4:$BA$104)</f>
        <v>174216140</v>
      </c>
      <c r="BB114" s="113">
        <f>SUMIF($E$4:$E$104,"520",$BB$4:$BB$104)</f>
        <v>0</v>
      </c>
      <c r="BC114" s="113">
        <f>SUMIF($E$4:$E$104,"520",$BC$4:$BC$104)</f>
        <v>0</v>
      </c>
      <c r="BD114" s="113">
        <f>SUMIF($E$4:$E$104,"520",$BD$4:$BD$104)</f>
        <v>0</v>
      </c>
      <c r="BE114" s="113">
        <f>SUMIF($E$4:$E$104,"520",$BE$4:$BE$104)</f>
        <v>0</v>
      </c>
      <c r="BF114" s="113">
        <f>SUMIF($E$4:$E$104,"520",$BF$4:$BF$104)</f>
        <v>0</v>
      </c>
      <c r="BG114" s="113">
        <f>SUMIF($E$4:$E$104,"520",$BG$4:$BG$104)</f>
        <v>0</v>
      </c>
      <c r="BH114" s="113">
        <f>SUMIF($E$4:$E$104,"520",$BH$4:$BH$104)</f>
        <v>0</v>
      </c>
      <c r="BI114" s="113">
        <f>SUMIF($E$4:$E$104,"520",$BI$4:$BI$104)</f>
        <v>0</v>
      </c>
      <c r="BJ114" s="113">
        <f>SUMIF($E$4:$E$104,"520",$BJ$4:$BJ$104)</f>
        <v>0</v>
      </c>
      <c r="BK114" s="113">
        <f>SUMIF($E$4:$E$104,"520",$BK$4:$BK$104)</f>
        <v>1018432040</v>
      </c>
      <c r="BL114" s="113">
        <f>SUMIF($E$4:$E$104,"520",$BL$4:$BL$104)</f>
        <v>0</v>
      </c>
      <c r="BM114" s="113">
        <f>SUMIF($E$4:$E$104,"520",$BM$4:$BM$104)</f>
        <v>0</v>
      </c>
      <c r="BN114" s="113">
        <f>SUMIF($E$4:$E$104,"520",$BN$4:$BN$104)</f>
        <v>154817211</v>
      </c>
      <c r="BO114" s="113">
        <f>SUMIF($E$4:$E$104,"111",$BO$4:$BO$104)</f>
        <v>0</v>
      </c>
      <c r="BP114" s="113"/>
      <c r="BQ114" s="113">
        <f>SUMIF($E$4:$E$104,"520",$BQ$4:$BQ$104)</f>
        <v>0</v>
      </c>
      <c r="BR114" s="113">
        <f>SUMIF($E$4:$E$104,"520",$BR$4:$BR$104)</f>
        <v>0</v>
      </c>
      <c r="BS114" s="114">
        <f>SUMIF($E$4:$E$104,"520",$BS$4:$BS$104)</f>
        <v>178763994</v>
      </c>
      <c r="BT114" s="115">
        <f t="shared" si="108"/>
        <v>0.21278687499424892</v>
      </c>
      <c r="BU114" s="25">
        <f t="shared" si="109"/>
        <v>442144247</v>
      </c>
      <c r="BV114" s="110">
        <f>SUMIF($E$4:$E$104,"520",$BV$4:$BV$104)</f>
        <v>0</v>
      </c>
      <c r="BW114" s="110">
        <f>SUMIF($E$4:$E$104,"520",$BW$4:$BW$104)</f>
        <v>194390526</v>
      </c>
      <c r="BX114" s="110">
        <f>SUMIF($E$4:$E$104,"520",$BX$4:$BX$104)</f>
        <v>0</v>
      </c>
      <c r="BY114" s="110">
        <f>SUMIF($E$4:$E$104,"520",$BY$4:$BY$104)</f>
        <v>0</v>
      </c>
      <c r="BZ114" s="110">
        <f>SUMIF($E$4:$E$104,"520",$BZ$4:$BZ$104)</f>
        <v>0</v>
      </c>
      <c r="CA114" s="110">
        <f>SUMIF($E$4:$E$104,"520",$CA$4:$CA$104)</f>
        <v>0</v>
      </c>
      <c r="CB114" s="110">
        <f t="shared" si="113"/>
        <v>0</v>
      </c>
      <c r="CC114" s="110"/>
      <c r="CD114" s="110">
        <f>SUMIF($E$4:$E$104,"520",$CD$4:$CD$104)</f>
        <v>0</v>
      </c>
      <c r="CE114" s="110">
        <f>SUMIF($E$4:$E$104,"520",$CE$4:$CE$104)</f>
        <v>0</v>
      </c>
      <c r="CF114" s="110">
        <f>SUMIF($E$4:$E$104,"520",$CF$4:$CF$104)</f>
        <v>0</v>
      </c>
      <c r="CG114" s="110">
        <f>SUMIF($E$4:$E$104,"520",$CG$4:$CG$104)</f>
        <v>0</v>
      </c>
      <c r="CH114" s="110">
        <f>SUMIF($E$4:$E$104,"520",$CH$4:$CH$104)</f>
        <v>0</v>
      </c>
      <c r="CI114" s="110">
        <f>SUMIF($E$4:$E$104,"520",$CI$4:$CI$104)</f>
        <v>0</v>
      </c>
      <c r="CJ114" s="110">
        <f>SUMIF($E$4:$E$104,"520",$CJ$4:$CJ$104)</f>
        <v>31583922</v>
      </c>
      <c r="CK114" s="110">
        <f>SUMIF($E$4:$E$104,"520",$CK$4:$CK$104)</f>
        <v>0</v>
      </c>
      <c r="CL114" s="110">
        <f>SUMIF($E$4:$E$104,"111",$CL$4:$CL$104)</f>
        <v>0</v>
      </c>
      <c r="CM114" s="110">
        <f>SUMIF($E$4:$E$104,"520",$CM$4:$CM$104)</f>
        <v>0</v>
      </c>
      <c r="CN114" s="110">
        <f>SUMIF($E$4:$E$104,"520",$CN$4:$CN$104)</f>
        <v>0</v>
      </c>
      <c r="CO114" s="116">
        <f>SUMIF($E$4:$E$104,"520",$CO$4:$CO$104)</f>
        <v>216169799</v>
      </c>
      <c r="CP114" s="23">
        <f t="shared" si="110"/>
        <v>0.78721312500575102</v>
      </c>
      <c r="CQ114" s="25">
        <f t="shared" si="111"/>
        <v>1635729433</v>
      </c>
      <c r="CR114" s="113">
        <f>SUMIF($E$4:$E$104,"520",$CR$4:$CR$104)</f>
        <v>0</v>
      </c>
      <c r="CS114" s="113">
        <f>SUMIF($E$4:$E$104,"520",$CS$4:$CS$104)</f>
        <v>227609474</v>
      </c>
      <c r="CT114" s="113">
        <f>SUMIF($E$4:$E$104,"520",$CT$4:$CT$104)</f>
        <v>0</v>
      </c>
      <c r="CU114" s="113">
        <f>SUMIF($E$4:$E$104,"520",$CU$4:$CU$104)</f>
        <v>0</v>
      </c>
      <c r="CV114" s="113">
        <f>SUMIF($E$4:$E$104,"520",$CV$4:$CV$104)</f>
        <v>0</v>
      </c>
      <c r="CW114" s="113">
        <f>SUMIF($E$4:$E$104,"520",$CW$4:$CW$104)</f>
        <v>0</v>
      </c>
      <c r="CX114" s="113">
        <f>SUMIF($E$4:$E$104,"520",$CX$4:$CX$104)</f>
        <v>0</v>
      </c>
      <c r="CY114" s="113">
        <f>SUMIF($E$4:$E$104,"520",$CY$4:$CY$104)</f>
        <v>0</v>
      </c>
      <c r="CZ114" s="117">
        <f>SUMIF($E$4:$E$104,"520",$CZ$4:$CZ$104)</f>
        <v>0</v>
      </c>
      <c r="DA114" s="117">
        <f>SUMIF($E$4:$E$104,"520",$DA$4:$DA$104)</f>
        <v>0</v>
      </c>
      <c r="DB114" s="117">
        <f>SUMIF($E$4:$E$104,"520",$DB$4:$DB$104)</f>
        <v>0</v>
      </c>
      <c r="DC114" s="117">
        <f>SUMIF($E$4:$E$104,"520",$DC$4:$DC$104)</f>
        <v>1018432040</v>
      </c>
      <c r="DD114" s="117">
        <f>SUMIF($E$4:$E$104,"520",$DD$4:$DD$104)</f>
        <v>0</v>
      </c>
      <c r="DE114" s="117">
        <f>SUMIF($E$4:$E$104,"520",$DE$4:$DE$104)</f>
        <v>0</v>
      </c>
      <c r="DF114" s="117">
        <f>SUMIF($E$4:$E$104,"520",$DF$4:$DF$104)</f>
        <v>188501051</v>
      </c>
      <c r="DG114" s="117">
        <f>SUMIF($E$4:$E$104,"520",$DG$4:$DG$104)</f>
        <v>0</v>
      </c>
      <c r="DH114" s="117">
        <f>SUMIF($E$4:$E$104,"520",$DH$4:$DH$104)</f>
        <v>0</v>
      </c>
      <c r="DI114" s="117">
        <f>SUMIF($E$4:$E$104,"520",$DI$4:$DI$104)</f>
        <v>0</v>
      </c>
      <c r="DJ114" s="117">
        <f>SUMIF($E$4:$E$104,"520",$DJ$4:$DJ$104)</f>
        <v>0</v>
      </c>
      <c r="DK114" s="117">
        <f>SUMIF($E$4:$E$104,"520",$DK$4:$DK$104)</f>
        <v>201186868</v>
      </c>
      <c r="DM114" s="26">
        <f t="shared" si="112"/>
        <v>2077873680</v>
      </c>
    </row>
    <row r="115" spans="3:117" ht="25.5" x14ac:dyDescent="0.25">
      <c r="C115" s="119"/>
      <c r="D115" s="108" t="s">
        <v>335</v>
      </c>
      <c r="E115" s="101" t="s">
        <v>307</v>
      </c>
      <c r="F115" s="109"/>
      <c r="G115" s="110">
        <f>SUMIF($E$4:$E$104,"520-2",$G$4:$G$104)</f>
        <v>700456632</v>
      </c>
      <c r="H115" s="111"/>
      <c r="I115" s="111"/>
      <c r="J115" s="111"/>
      <c r="K115" s="110">
        <f>SUMIF($E$4:$E$104,"520-2",$K$4:$K$104)</f>
        <v>0</v>
      </c>
      <c r="L115" s="111"/>
      <c r="M115" s="111"/>
      <c r="N115" s="109">
        <f>SUMIF($E$4:$E$104,"520-2",$N$4:$N$104)</f>
        <v>0</v>
      </c>
      <c r="O115" s="111"/>
      <c r="P115" s="111"/>
      <c r="Q115" s="111"/>
      <c r="R115" s="111"/>
      <c r="S115" s="111"/>
      <c r="T115" s="111"/>
      <c r="U115" s="109">
        <f>SUMIF($E$4:$E$104,"520-2",$U$4:$U$104)</f>
        <v>0</v>
      </c>
      <c r="V115" s="111"/>
      <c r="W115" s="111"/>
      <c r="X115" s="111"/>
      <c r="Y115" s="109">
        <f>SUMIF($E$4:$E$104,"520-2",$Y$4:$Y$104)</f>
        <v>667371659</v>
      </c>
      <c r="Z115" s="109">
        <f>SUMIF($E$4:$E$104,"520-2",$Z$4:$Z$104)</f>
        <v>33084973</v>
      </c>
      <c r="AA115" s="109">
        <f>SUMIF($E$4:$E$104,"520-2",$AA$4:$AA$104)</f>
        <v>0</v>
      </c>
      <c r="AB115" s="112">
        <f t="shared" si="104"/>
        <v>0.29832588407843069</v>
      </c>
      <c r="AC115" s="25">
        <f t="shared" si="105"/>
        <v>208964344</v>
      </c>
      <c r="AD115" s="110">
        <f>SUMIF($E$4:$E$104,"520-2",$AD$4:$AD$104)</f>
        <v>0</v>
      </c>
      <c r="AE115" s="110">
        <f>SUMIF($E$4:$E$104,"520-2",$AE$4:$AE$104)</f>
        <v>0</v>
      </c>
      <c r="AF115" s="110">
        <f>SUMIF($E$4:$E$104,"520-2",$AF$4:$AF$104)</f>
        <v>0</v>
      </c>
      <c r="AG115" s="110">
        <f>SUMIF($E$4:$E$104,"520-2",$AG$4:$AG$104)</f>
        <v>0</v>
      </c>
      <c r="AH115" s="110">
        <f>SUMIF($E$4:$E$104,"520-2",$AH$4:$AH$104)</f>
        <v>0</v>
      </c>
      <c r="AI115" s="110">
        <f>SUMIF($E$4:$E$104,"520-2",$AI$4:$AI$104)</f>
        <v>0</v>
      </c>
      <c r="AJ115" s="110">
        <f>SUMIF($E$4:$E$104,"520-2",$AJ$4:$AJ$104)</f>
        <v>0</v>
      </c>
      <c r="AK115" s="110">
        <f>SUMIF($E$4:$E$104,"520-2",$AK$4:$AK$104)</f>
        <v>0</v>
      </c>
      <c r="AL115" s="110">
        <f>SUMIF($E$4:$E$104,"520-2",$AL$4:$AL$104)</f>
        <v>0</v>
      </c>
      <c r="AM115" s="110">
        <f>SUMIF($E$4:$E$104,"520-2",$AM$4:$AM$104)</f>
        <v>0</v>
      </c>
      <c r="AN115" s="110">
        <f>SUMIF($E$4:$E$104,"520-2",$AN$4:$AN$104)</f>
        <v>0</v>
      </c>
      <c r="AO115" s="110">
        <f>SUMIF($E$4:$E$104,"520-2",$AO$4:$AO$104)</f>
        <v>0</v>
      </c>
      <c r="AP115" s="110">
        <f>SUMIF($E$4:$E$104,"520-2",$AP$4:$AP$104)</f>
        <v>0</v>
      </c>
      <c r="AQ115" s="110">
        <f>SUMIF($E$4:$E$104,"520-2",$AQ$4:$AQ$104)</f>
        <v>0</v>
      </c>
      <c r="AR115" s="110">
        <f>SUMIF($E$4:$E$104,"520-2",$AR$4:$AR$104)</f>
        <v>0</v>
      </c>
      <c r="AS115" s="110">
        <f>SUMIF($E$4:$E$104,"520-2",$AS$4:$AS$104)</f>
        <v>0</v>
      </c>
      <c r="AT115" s="110">
        <f>SUMIF($E$4:$E$104,"520-2",$AT$4:$AT$104)</f>
        <v>0</v>
      </c>
      <c r="AU115" s="110">
        <f>SUMIF($E$4:$E$104,"520-2",$AU$4:$AU$104)</f>
        <v>175879371</v>
      </c>
      <c r="AV115" s="110">
        <f>SUMIF($E$4:$E$104,"520-2",$AV$4:$AV$104)</f>
        <v>33084973</v>
      </c>
      <c r="AW115" s="110">
        <f>SUMIF($E$4:$E$104,"520-2",$AW$4:$AW$104)</f>
        <v>0</v>
      </c>
      <c r="AX115" s="95">
        <f t="shared" si="106"/>
        <v>0.70167411592156936</v>
      </c>
      <c r="AY115" s="25">
        <f t="shared" si="107"/>
        <v>491492288</v>
      </c>
      <c r="AZ115" s="113"/>
      <c r="BA115" s="113"/>
      <c r="BB115" s="113"/>
      <c r="BC115" s="113">
        <f>SUMIF($E$4:$E$104,"520-2",$BC$4:$BC$104)</f>
        <v>0</v>
      </c>
      <c r="BD115" s="113"/>
      <c r="BE115" s="113"/>
      <c r="BF115" s="113"/>
      <c r="BG115" s="113"/>
      <c r="BH115" s="113"/>
      <c r="BI115" s="113"/>
      <c r="BJ115" s="113"/>
      <c r="BK115" s="113"/>
      <c r="BL115" s="113"/>
      <c r="BM115" s="113">
        <f>SUMIF($E$4:$E$104,"520-2",$BM$4:$BM$104)</f>
        <v>0</v>
      </c>
      <c r="BN115" s="113"/>
      <c r="BO115" s="113"/>
      <c r="BP115" s="113"/>
      <c r="BQ115" s="113">
        <f>SUMIF($E$4:$E$104,"520-2",$BQ$4:$BQ$104)</f>
        <v>491492288</v>
      </c>
      <c r="BR115" s="113">
        <f>SUMIF($E$4:$E$104,"520-2",$BR$4:$BR$104)</f>
        <v>0</v>
      </c>
      <c r="BS115" s="114"/>
      <c r="BT115" s="115">
        <f t="shared" si="108"/>
        <v>0.29694760602966208</v>
      </c>
      <c r="BU115" s="25">
        <f t="shared" si="109"/>
        <v>207998920</v>
      </c>
      <c r="BV115" s="116"/>
      <c r="BW115" s="116"/>
      <c r="BX115" s="116"/>
      <c r="BY115" s="110">
        <f>SUMIF($E$4:$E$104,"520-2",$BY$4:$BY$104)</f>
        <v>0</v>
      </c>
      <c r="BZ115" s="110"/>
      <c r="CA115" s="110"/>
      <c r="CB115" s="110">
        <f t="shared" si="113"/>
        <v>0</v>
      </c>
      <c r="CC115" s="110"/>
      <c r="CD115" s="110"/>
      <c r="CE115" s="110"/>
      <c r="CF115" s="110"/>
      <c r="CG115" s="110"/>
      <c r="CH115" s="110">
        <f>SUMIF($E$4:$E$104,"520-2",$CH$4:$CH$104)</f>
        <v>0</v>
      </c>
      <c r="CI115" s="110">
        <f>SUMIF($E$4:$E$104,"520-2",$CI$4:$CI$104)</f>
        <v>0</v>
      </c>
      <c r="CJ115" s="110"/>
      <c r="CK115" s="110"/>
      <c r="CL115" s="110">
        <f>SUMIF($E$4:$E$104,"111",$CL$4:$CL$104)</f>
        <v>0</v>
      </c>
      <c r="CM115" s="110">
        <f>SUMIF($E$4:$E$104,"520-2",$CM$4:$CM$104)</f>
        <v>175165320</v>
      </c>
      <c r="CN115" s="110">
        <f>+'[1]ENERO 2017'!$H$908</f>
        <v>32833600</v>
      </c>
      <c r="CO115" s="116"/>
      <c r="CP115" s="23">
        <f t="shared" si="110"/>
        <v>0.70305239397033792</v>
      </c>
      <c r="CQ115" s="25">
        <f t="shared" si="111"/>
        <v>492457712</v>
      </c>
      <c r="CR115" s="114"/>
      <c r="CS115" s="114"/>
      <c r="CT115" s="114"/>
      <c r="CU115" s="114"/>
      <c r="CV115" s="113"/>
      <c r="CW115" s="113"/>
      <c r="CX115" s="113"/>
      <c r="CY115" s="113"/>
      <c r="CZ115" s="117"/>
      <c r="DA115" s="117"/>
      <c r="DB115" s="117"/>
      <c r="DC115" s="117"/>
      <c r="DD115" s="117"/>
      <c r="DE115" s="117">
        <f>SUMIF($E$4:$E$104,"520-2",$DE$4:$DE$104)</f>
        <v>0</v>
      </c>
      <c r="DF115" s="117"/>
      <c r="DG115" s="117"/>
      <c r="DH115" s="117">
        <f>SUMIF($E$4:$E$104,"520-2",$DH$4:$DH$104)</f>
        <v>0</v>
      </c>
      <c r="DI115" s="117">
        <f>SUMIF($E$4:$E$104,"520-2",$DI$4:$DI$104)</f>
        <v>492206339</v>
      </c>
      <c r="DJ115" s="117">
        <f>SUMIF($E$4:$E$104,"520-2",$DJ$4:$DJ$104)</f>
        <v>251373</v>
      </c>
      <c r="DK115" s="117"/>
      <c r="DM115" s="26">
        <f t="shared" si="112"/>
        <v>700456632</v>
      </c>
    </row>
    <row r="116" spans="3:117" x14ac:dyDescent="0.25">
      <c r="C116" s="119"/>
      <c r="D116" s="108" t="s">
        <v>336</v>
      </c>
      <c r="E116" s="121"/>
      <c r="F116" s="122"/>
      <c r="G116" s="123">
        <f t="shared" ref="G116:AA116" si="114">SUM(G109:G115)</f>
        <v>16805059537</v>
      </c>
      <c r="H116" s="123">
        <f t="shared" si="114"/>
        <v>0</v>
      </c>
      <c r="I116" s="123">
        <f t="shared" si="114"/>
        <v>2084954283</v>
      </c>
      <c r="J116" s="123">
        <f t="shared" si="114"/>
        <v>3950000000</v>
      </c>
      <c r="K116" s="123">
        <f t="shared" si="114"/>
        <v>1973969361</v>
      </c>
      <c r="L116" s="123">
        <f t="shared" si="114"/>
        <v>80883013</v>
      </c>
      <c r="M116" s="123">
        <f t="shared" si="114"/>
        <v>210796645</v>
      </c>
      <c r="N116" s="123">
        <f t="shared" si="114"/>
        <v>12004716</v>
      </c>
      <c r="O116" s="123">
        <f t="shared" si="114"/>
        <v>6840985</v>
      </c>
      <c r="P116" s="123">
        <f t="shared" si="114"/>
        <v>30665828</v>
      </c>
      <c r="Q116" s="123">
        <f t="shared" si="114"/>
        <v>1940856</v>
      </c>
      <c r="R116" s="123">
        <f t="shared" si="114"/>
        <v>135153822</v>
      </c>
      <c r="S116" s="123">
        <f t="shared" si="114"/>
        <v>4175989854</v>
      </c>
      <c r="T116" s="123">
        <f t="shared" si="114"/>
        <v>300000000</v>
      </c>
      <c r="U116" s="123">
        <f t="shared" si="114"/>
        <v>278034610</v>
      </c>
      <c r="V116" s="123">
        <f t="shared" si="114"/>
        <v>921360731</v>
      </c>
      <c r="W116" s="123">
        <f t="shared" si="114"/>
        <v>0</v>
      </c>
      <c r="X116" s="123">
        <f t="shared" si="114"/>
        <v>15907499</v>
      </c>
      <c r="Y116" s="123">
        <f t="shared" si="114"/>
        <v>667371659</v>
      </c>
      <c r="Z116" s="123">
        <f t="shared" si="114"/>
        <v>33084973</v>
      </c>
      <c r="AA116" s="123">
        <f t="shared" si="114"/>
        <v>1926100702</v>
      </c>
      <c r="AB116" s="112">
        <f t="shared" si="104"/>
        <v>0.29005491062188554</v>
      </c>
      <c r="AC116" s="123">
        <f t="shared" ref="AC116:AW118" si="115">SUM(AC109:AC115)</f>
        <v>4874390042</v>
      </c>
      <c r="AD116" s="123">
        <f t="shared" si="115"/>
        <v>0</v>
      </c>
      <c r="AE116" s="123">
        <f t="shared" si="115"/>
        <v>1302602851</v>
      </c>
      <c r="AF116" s="123">
        <f t="shared" si="115"/>
        <v>628567510</v>
      </c>
      <c r="AG116" s="123">
        <f>SUM(AG109:AG115)</f>
        <v>566619296</v>
      </c>
      <c r="AH116" s="123">
        <f>SUM(AH109:AH115)</f>
        <v>0</v>
      </c>
      <c r="AI116" s="123">
        <f t="shared" si="115"/>
        <v>0</v>
      </c>
      <c r="AJ116" s="123">
        <f t="shared" si="115"/>
        <v>0</v>
      </c>
      <c r="AK116" s="123">
        <f t="shared" si="115"/>
        <v>0</v>
      </c>
      <c r="AL116" s="123">
        <f t="shared" si="115"/>
        <v>0</v>
      </c>
      <c r="AM116" s="123">
        <f t="shared" si="115"/>
        <v>0</v>
      </c>
      <c r="AN116" s="123">
        <f t="shared" si="115"/>
        <v>0</v>
      </c>
      <c r="AO116" s="123">
        <f t="shared" si="115"/>
        <v>1382018916</v>
      </c>
      <c r="AP116" s="123">
        <f>SUM(AP109:AP115)</f>
        <v>9455530</v>
      </c>
      <c r="AQ116" s="123">
        <f t="shared" si="115"/>
        <v>0</v>
      </c>
      <c r="AR116" s="123">
        <f t="shared" si="115"/>
        <v>423388877</v>
      </c>
      <c r="AS116" s="123">
        <f t="shared" si="115"/>
        <v>0</v>
      </c>
      <c r="AT116" s="123">
        <f t="shared" si="115"/>
        <v>0</v>
      </c>
      <c r="AU116" s="123">
        <f t="shared" si="115"/>
        <v>175879371</v>
      </c>
      <c r="AV116" s="123">
        <f t="shared" si="115"/>
        <v>33084973</v>
      </c>
      <c r="AW116" s="123">
        <f t="shared" si="115"/>
        <v>352772718</v>
      </c>
      <c r="AX116" s="95">
        <f t="shared" si="106"/>
        <v>0.70994508937811451</v>
      </c>
      <c r="AY116" s="124">
        <f t="shared" ref="AY116:BS116" si="116">SUM(AY109:AY115)</f>
        <v>11930669495</v>
      </c>
      <c r="AZ116" s="124">
        <f t="shared" si="116"/>
        <v>0</v>
      </c>
      <c r="BA116" s="124">
        <f t="shared" si="116"/>
        <v>782351432</v>
      </c>
      <c r="BB116" s="124">
        <f t="shared" si="116"/>
        <v>3321432490</v>
      </c>
      <c r="BC116" s="124">
        <f t="shared" si="116"/>
        <v>1407350065</v>
      </c>
      <c r="BD116" s="124">
        <f t="shared" si="116"/>
        <v>80883013</v>
      </c>
      <c r="BE116" s="124">
        <f t="shared" si="116"/>
        <v>210796645</v>
      </c>
      <c r="BF116" s="124">
        <f t="shared" si="116"/>
        <v>12004716</v>
      </c>
      <c r="BG116" s="124">
        <f t="shared" si="116"/>
        <v>6840985</v>
      </c>
      <c r="BH116" s="124">
        <f t="shared" si="116"/>
        <v>30665828</v>
      </c>
      <c r="BI116" s="124">
        <f t="shared" si="116"/>
        <v>1940856</v>
      </c>
      <c r="BJ116" s="124">
        <f t="shared" si="116"/>
        <v>135153822</v>
      </c>
      <c r="BK116" s="124">
        <f t="shared" si="116"/>
        <v>2793970938</v>
      </c>
      <c r="BL116" s="124">
        <f t="shared" si="116"/>
        <v>290544470</v>
      </c>
      <c r="BM116" s="124">
        <f t="shared" si="116"/>
        <v>278034610</v>
      </c>
      <c r="BN116" s="124">
        <f t="shared" si="116"/>
        <v>497971854</v>
      </c>
      <c r="BO116" s="124">
        <f t="shared" si="116"/>
        <v>0</v>
      </c>
      <c r="BP116" s="124">
        <f t="shared" si="116"/>
        <v>15907499</v>
      </c>
      <c r="BQ116" s="124">
        <f t="shared" si="116"/>
        <v>491492288</v>
      </c>
      <c r="BR116" s="124">
        <f t="shared" si="116"/>
        <v>0</v>
      </c>
      <c r="BS116" s="124">
        <f t="shared" si="116"/>
        <v>1573327984</v>
      </c>
      <c r="BT116" s="115">
        <f t="shared" si="108"/>
        <v>0.14006081720911193</v>
      </c>
      <c r="BU116" s="25">
        <f t="shared" ref="BU116:CO116" si="117">SUM(BU109:BU115)</f>
        <v>2353730372</v>
      </c>
      <c r="BV116" s="25">
        <f t="shared" si="117"/>
        <v>0</v>
      </c>
      <c r="BW116" s="25">
        <f t="shared" si="117"/>
        <v>773010091</v>
      </c>
      <c r="BX116" s="25">
        <f t="shared" si="117"/>
        <v>246303776</v>
      </c>
      <c r="BY116" s="25">
        <f t="shared" si="117"/>
        <v>4371080</v>
      </c>
      <c r="BZ116" s="25">
        <f t="shared" si="117"/>
        <v>0</v>
      </c>
      <c r="CA116" s="25">
        <f t="shared" si="117"/>
        <v>0</v>
      </c>
      <c r="CB116" s="25">
        <f t="shared" si="117"/>
        <v>0</v>
      </c>
      <c r="CC116" s="25"/>
      <c r="CD116" s="25">
        <f t="shared" si="117"/>
        <v>0</v>
      </c>
      <c r="CE116" s="25">
        <f t="shared" si="117"/>
        <v>0</v>
      </c>
      <c r="CF116" s="25">
        <f t="shared" si="117"/>
        <v>0</v>
      </c>
      <c r="CG116" s="25">
        <f t="shared" si="117"/>
        <v>603197209</v>
      </c>
      <c r="CH116" s="25">
        <f t="shared" si="117"/>
        <v>0</v>
      </c>
      <c r="CI116" s="25">
        <f t="shared" si="117"/>
        <v>0</v>
      </c>
      <c r="CJ116" s="25">
        <f t="shared" si="117"/>
        <v>255999452</v>
      </c>
      <c r="CK116" s="25">
        <f t="shared" si="117"/>
        <v>0</v>
      </c>
      <c r="CL116" s="25">
        <f t="shared" si="117"/>
        <v>0</v>
      </c>
      <c r="CM116" s="25">
        <f t="shared" si="117"/>
        <v>175165320</v>
      </c>
      <c r="CN116" s="25">
        <f t="shared" si="117"/>
        <v>32833600</v>
      </c>
      <c r="CO116" s="25">
        <f t="shared" si="117"/>
        <v>262849844</v>
      </c>
      <c r="CP116" s="23">
        <f t="shared" si="110"/>
        <v>0.8599391827908881</v>
      </c>
      <c r="CQ116" s="123">
        <f t="shared" ref="CQ116:DK116" ca="1" si="118">SUM(CQ109:CQ115)</f>
        <v>14451329165</v>
      </c>
      <c r="CR116" s="123">
        <f t="shared" ca="1" si="118"/>
        <v>0</v>
      </c>
      <c r="CS116" s="123">
        <f t="shared" si="118"/>
        <v>1311944192</v>
      </c>
      <c r="CT116" s="123">
        <f t="shared" si="118"/>
        <v>3703696224</v>
      </c>
      <c r="CU116" s="123">
        <f t="shared" si="118"/>
        <v>1969598281</v>
      </c>
      <c r="CV116" s="123">
        <f t="shared" si="118"/>
        <v>80883013</v>
      </c>
      <c r="CW116" s="123">
        <f t="shared" si="118"/>
        <v>210796645</v>
      </c>
      <c r="CX116" s="123">
        <f t="shared" si="118"/>
        <v>12004716</v>
      </c>
      <c r="CY116" s="123">
        <f t="shared" si="118"/>
        <v>6840985</v>
      </c>
      <c r="CZ116" s="123">
        <f t="shared" si="118"/>
        <v>30665828</v>
      </c>
      <c r="DA116" s="123">
        <f t="shared" si="118"/>
        <v>1940856</v>
      </c>
      <c r="DB116" s="123">
        <f t="shared" si="118"/>
        <v>135153822</v>
      </c>
      <c r="DC116" s="123">
        <f t="shared" si="118"/>
        <v>3572792645</v>
      </c>
      <c r="DD116" s="123">
        <f t="shared" si="118"/>
        <v>300000000</v>
      </c>
      <c r="DE116" s="123">
        <f t="shared" si="118"/>
        <v>278034610</v>
      </c>
      <c r="DF116" s="123">
        <f t="shared" si="118"/>
        <v>665361279</v>
      </c>
      <c r="DG116" s="123">
        <f t="shared" si="118"/>
        <v>0</v>
      </c>
      <c r="DH116" s="123">
        <f t="shared" si="118"/>
        <v>15907499</v>
      </c>
      <c r="DI116" s="123">
        <f t="shared" si="118"/>
        <v>492206339</v>
      </c>
      <c r="DJ116" s="123">
        <f t="shared" si="118"/>
        <v>251373</v>
      </c>
      <c r="DK116" s="123">
        <f t="shared" si="118"/>
        <v>1663250858</v>
      </c>
      <c r="DM116" s="26">
        <f t="shared" si="112"/>
        <v>16805059537</v>
      </c>
    </row>
    <row r="117" spans="3:117" x14ac:dyDescent="0.25">
      <c r="C117" s="119"/>
      <c r="D117" s="108" t="s">
        <v>233</v>
      </c>
      <c r="E117" s="125">
        <v>301</v>
      </c>
      <c r="F117" s="109"/>
      <c r="G117" s="110">
        <f>SUMIF($E$4:$E$104,"301",$G$4:$G$104)</f>
        <v>2912307794</v>
      </c>
      <c r="H117" s="111">
        <f>SUMIF($E$4:$E$104,"301",$H$4:$H$104)</f>
        <v>277739909</v>
      </c>
      <c r="I117" s="111">
        <f>SUMIF($E$4:$E$104,"301",$I$4:$I$104)</f>
        <v>714000000</v>
      </c>
      <c r="J117" s="110">
        <f>SUMIF($E$4:$E$104,"301",$J$4:$J$104)</f>
        <v>50000000</v>
      </c>
      <c r="K117" s="110">
        <f>SUMIF($E$4:$E$104,"301",$K$4:$K$104)</f>
        <v>26578511</v>
      </c>
      <c r="L117" s="109">
        <f>SUMIF($E$4:$E$104,"301",$L$4:$L$104)</f>
        <v>0</v>
      </c>
      <c r="M117" s="109">
        <f>SUMIF($E$4:$E$104,"301",$M$4:$M$104)</f>
        <v>0</v>
      </c>
      <c r="N117" s="109">
        <f>SUMIF($E$4:$E$104,"301",$N$4:$N$104)</f>
        <v>0</v>
      </c>
      <c r="O117" s="109">
        <f>SUMIF($E$4:$E$104,"301",$O$4:$O$104)</f>
        <v>0</v>
      </c>
      <c r="P117" s="109">
        <f>SUMIF($E$4:$E$104,"301",$P$4:$P$104)</f>
        <v>0</v>
      </c>
      <c r="Q117" s="109">
        <f>SUMIF($E$4:$E$104,"301",$Q$4:$Q$104)</f>
        <v>0</v>
      </c>
      <c r="R117" s="109">
        <f>SUMIF($E$4:$E$104,"301",$R$4:$R$104)</f>
        <v>0</v>
      </c>
      <c r="S117" s="109">
        <f>SUMIF($E$4:$E$104,"301",$S$4:$S$104)</f>
        <v>0</v>
      </c>
      <c r="T117" s="109">
        <f>SUMIF($E$4:$E$104,"301",$T$4:$T$104)</f>
        <v>230450000</v>
      </c>
      <c r="U117" s="109">
        <f>SUMIF($E$4:$E$104,"301",$U$4:$U$104)</f>
        <v>0</v>
      </c>
      <c r="V117" s="109">
        <f>SUMIF($E$4:$E$104,"301",$V$4:$V$104)</f>
        <v>0</v>
      </c>
      <c r="W117" s="109">
        <f>SUMIF($E$4:$E$97,"301",$W$4:$W$97)</f>
        <v>1570638184</v>
      </c>
      <c r="X117" s="109"/>
      <c r="Y117" s="109">
        <f>SUMIF($E$4:$E$97,"301",$Y$4:$Y$97)</f>
        <v>0</v>
      </c>
      <c r="Z117" s="109">
        <f>SUMIF($E$4:$E$104,"301",$Z$4:$Z$104)</f>
        <v>0</v>
      </c>
      <c r="AA117" s="109">
        <f>SUMIF($E$4:$E$104,"301",$AA$4:$AA$104)</f>
        <v>42901190</v>
      </c>
      <c r="AB117" s="112">
        <f t="shared" si="104"/>
        <v>0.89981741607082344</v>
      </c>
      <c r="AC117" s="25">
        <f>SUM(AD117:AW117)</f>
        <v>2620545274</v>
      </c>
      <c r="AD117" s="110">
        <f>SUMIF($E$4:$E$104,"301",$AD$4:$AD$104)</f>
        <v>265880851</v>
      </c>
      <c r="AE117" s="110">
        <f>SUMIF($E$4:$E$104,"301",$AE$4:$AE$104)</f>
        <v>714000000</v>
      </c>
      <c r="AF117" s="110">
        <f>SUMIF($E$4:$E$104,"301",$AF$4:$AF$104)</f>
        <v>50000000</v>
      </c>
      <c r="AG117" s="110">
        <f>SUMIF($E$4:$E$104,"111",$AG$4:$AG$104)</f>
        <v>0</v>
      </c>
      <c r="AH117" s="110">
        <f>SUMIF($E$4:$E$104,"301",$AH$4:$AH$104)</f>
        <v>0</v>
      </c>
      <c r="AI117" s="110">
        <f>SUMIF($E$4:$E$104,"301",$AI$4:$AI$104)</f>
        <v>0</v>
      </c>
      <c r="AJ117" s="110">
        <f>SUMIF($E$4:$E$104,"301",$AJ$4:$AJ$104)</f>
        <v>0</v>
      </c>
      <c r="AK117" s="110">
        <f>SUMIF($E$4:$E$104,"301",$AK$4:$AK$104)</f>
        <v>0</v>
      </c>
      <c r="AL117" s="110">
        <f>SUMIF($E$4:$E$104,"301",$AL$4:$AL$104)</f>
        <v>0</v>
      </c>
      <c r="AM117" s="110">
        <f>SUMIF($E$4:$E$104,"301",$AM$4:$AM$104)</f>
        <v>0</v>
      </c>
      <c r="AN117" s="110">
        <f>SUMIF($E$4:$E$104,"301",$AN$4:$AN$104)</f>
        <v>0</v>
      </c>
      <c r="AO117" s="110">
        <f>SUMIF($E$4:$E$104,"301",$AO$4:$AO$104)</f>
        <v>0</v>
      </c>
      <c r="AP117" s="110">
        <f>SUMIF($E$4:$E$104,"301",$AP$4:$AP$104)</f>
        <v>0</v>
      </c>
      <c r="AQ117" s="110">
        <f>SUMIF($E$4:$E$104,"301",$AQ$4:$AQ$104)</f>
        <v>0</v>
      </c>
      <c r="AR117" s="110">
        <f>SUMIF($E$4:$E$104,"301",$AR$4:$AR$104)</f>
        <v>0</v>
      </c>
      <c r="AS117" s="110">
        <f>SUMIF($E$4:$E$104,"301",$AS$4:$AS$104)</f>
        <v>1560664423</v>
      </c>
      <c r="AT117" s="110">
        <f>SUMIF($E$4:$E$104,"301",$AT$4:$AT$104)</f>
        <v>0</v>
      </c>
      <c r="AU117" s="110">
        <f>SUMIF($E$4:$E$104,"301",$AU$4:$AU$104)</f>
        <v>0</v>
      </c>
      <c r="AV117" s="110">
        <f>SUMIF($E$4:$E$104,"301",$AV$4:$AV$104)</f>
        <v>0</v>
      </c>
      <c r="AW117" s="110">
        <f>SUMIF($E$4:$E$104,"301",$AW$4:$AW$104)</f>
        <v>30000000</v>
      </c>
      <c r="AX117" s="95">
        <f t="shared" si="106"/>
        <v>0.10018258392917656</v>
      </c>
      <c r="AY117" s="25">
        <f>SUM(AZ117:BS117)</f>
        <v>291762520</v>
      </c>
      <c r="AZ117" s="113">
        <f>SUMIF($E$4:$E$104,"301",$AZ$4:$AZ$104)</f>
        <v>11859058</v>
      </c>
      <c r="BA117" s="113">
        <f>SUMIF($E$4:$E$104,"301",$BA$4:$BA$104)</f>
        <v>0</v>
      </c>
      <c r="BB117" s="113">
        <f>SUMIF($E$4:$E$104,"301",$BB$4:$BB$104)</f>
        <v>0</v>
      </c>
      <c r="BC117" s="113">
        <f>SUMIF($E$4:$E$104,"301",$BC$4:$BC$104)</f>
        <v>26578511</v>
      </c>
      <c r="BD117" s="113">
        <f>SUMIF($E$4:$E$104,"301",$BD$4:$BD$104)</f>
        <v>0</v>
      </c>
      <c r="BE117" s="113">
        <f>SUMIF($E$4:$E$104,"301",$BE$4:$BE$104)</f>
        <v>0</v>
      </c>
      <c r="BF117" s="113">
        <f>SUMIF($E$4:$E$104,"301",$BF$4:$BF$104)</f>
        <v>0</v>
      </c>
      <c r="BG117" s="113">
        <f>SUMIF($E$4:$E$104,"301",$BG$4:$BG$104)</f>
        <v>0</v>
      </c>
      <c r="BH117" s="113">
        <f>SUMIF($E$4:$E$104,"301",$BH$4:$BH$104)</f>
        <v>0</v>
      </c>
      <c r="BI117" s="113">
        <f>SUMIF($E$4:$E$104,"301",$BI$4:$BI$104)</f>
        <v>0</v>
      </c>
      <c r="BJ117" s="113">
        <f>SUMIF($E$4:$E$104,"301",$BJ$4:$BJ$104)</f>
        <v>0</v>
      </c>
      <c r="BK117" s="113">
        <f>SUMIF($E$4:$E$104,"301",$BK$4:$BK$104)</f>
        <v>0</v>
      </c>
      <c r="BL117" s="113">
        <f>SUMIF($E$4:$E$104,"301",$BL$4:$BL$104)</f>
        <v>230450000</v>
      </c>
      <c r="BM117" s="113">
        <f>SUMIF($E$4:$E$104,"301",$BM$4:$BM$104)</f>
        <v>0</v>
      </c>
      <c r="BN117" s="113">
        <f>SUMIF($E$4:$E$104,"301",$BN$4:$BN$104)</f>
        <v>0</v>
      </c>
      <c r="BO117" s="113">
        <f>SUMIF($E$4:$E$104,"301",$BO$4:$BO$104)</f>
        <v>9973761</v>
      </c>
      <c r="BP117" s="113"/>
      <c r="BQ117" s="113">
        <f>SUMIF($E$4:$E$104,"301",$BQ$4:$BQ$104)</f>
        <v>0</v>
      </c>
      <c r="BR117" s="113"/>
      <c r="BS117" s="114">
        <f>SUMIF($E$4:$E$104,"301",$BS$4:$BS$104)</f>
        <v>12901190</v>
      </c>
      <c r="BT117" s="115">
        <f t="shared" si="108"/>
        <v>0.65152146071549466</v>
      </c>
      <c r="BU117" s="25">
        <f>SUM(BV117:CO117)</f>
        <v>1897431028</v>
      </c>
      <c r="BV117" s="110">
        <f>SUMIF($E$4:$E$104,"301",$BV$4:$BV$104)</f>
        <v>52867236</v>
      </c>
      <c r="BW117" s="110">
        <f>SUMIF($E$4:$E$104,"301",$BW$4:$BW$104)</f>
        <v>380629582</v>
      </c>
      <c r="BX117" s="110">
        <f>SUMIF($E$4:$E$104,"301",$BX$4:$BX$104)</f>
        <v>36096024</v>
      </c>
      <c r="BY117" s="110">
        <f>SUMIF($E$4:$E$104,"301",$BY$4:$BY$104)</f>
        <v>0</v>
      </c>
      <c r="BZ117" s="110">
        <f>SUMIF($E$4:$E$104,"301",$BZ$4:$BZ$104)</f>
        <v>0</v>
      </c>
      <c r="CA117" s="110">
        <f>SUMIF($E$4:$E$104,"301",$CA$4:$CA$104)</f>
        <v>0</v>
      </c>
      <c r="CB117" s="110">
        <f>SUMIF($E$4:$E$104,"111",$CB$4:$CB$104)</f>
        <v>0</v>
      </c>
      <c r="CC117" s="110"/>
      <c r="CD117" s="110">
        <f>SUMIF($E$4:$E$104,"301",$CD$4:$CD$104)</f>
        <v>0</v>
      </c>
      <c r="CE117" s="110">
        <f>SUMIF($E$4:$E$104,"301",$CE$4:$CE$104)</f>
        <v>0</v>
      </c>
      <c r="CF117" s="110">
        <f>SUMIF($E$4:$E$104,"301",$CF$4:$CF$104)</f>
        <v>0</v>
      </c>
      <c r="CG117" s="110">
        <f>SUMIF($E$4:$E$104,"301",$CG$4:$CG$104)</f>
        <v>0</v>
      </c>
      <c r="CH117" s="110">
        <f>SUMIF($E$4:$E$104,"301",$CH$4:$CH$104)</f>
        <v>0</v>
      </c>
      <c r="CI117" s="110">
        <f>SUMIF($E$4:$E$104,"301",$CI$4:$CI$104)</f>
        <v>0</v>
      </c>
      <c r="CJ117" s="110">
        <f>SUMIF($E$4:$E$104,"301",$CJ$4:$CJ$104)</f>
        <v>0</v>
      </c>
      <c r="CK117" s="110">
        <f>SUMIF($E$4:$E$104,"301",$CK$4:$CK$104)</f>
        <v>1427838186</v>
      </c>
      <c r="CL117" s="110">
        <f>SUMIF($E$4:$E$104,"301",$CL$4:$CL$104)</f>
        <v>0</v>
      </c>
      <c r="CM117" s="110">
        <f>SUMIF($E$4:$E$104,"301",$CM$4:$CM$104)</f>
        <v>0</v>
      </c>
      <c r="CN117" s="110">
        <f>SUMIF($E$4:$E$104,"301",$CN$4:$CN$104)</f>
        <v>0</v>
      </c>
      <c r="CO117" s="116">
        <f>SUMIF($E$4:$E$104,"301",$CO$4:$CO$104)</f>
        <v>0</v>
      </c>
      <c r="CP117" s="23">
        <f t="shared" si="110"/>
        <v>0.34847853928450534</v>
      </c>
      <c r="CQ117" s="25">
        <f>SUM(CR117:DK117)</f>
        <v>1014876766</v>
      </c>
      <c r="CR117" s="113">
        <f>SUMIF($E$4:$E$104,"301",$CR$4:$CR$104)</f>
        <v>224872673</v>
      </c>
      <c r="CS117" s="113">
        <f>SUMIF($E$4:$E$104,"301",$CS$4:$CS$104)</f>
        <v>333370418</v>
      </c>
      <c r="CT117" s="113">
        <f>SUMIF($E$4:$E$104,"301",$CT$4:$CT$104)</f>
        <v>13903976</v>
      </c>
      <c r="CU117" s="113">
        <f>SUMIF($E$4:$E$104,"301",$CU$4:$CU$104)</f>
        <v>26578511</v>
      </c>
      <c r="CV117" s="113">
        <f>SUMIF($E$4:$E$104,"301",$CV$4:$CV$104)</f>
        <v>0</v>
      </c>
      <c r="CW117" s="113">
        <f>SUMIF($E$4:$E$104,"301",$CW$4:$CW$104)</f>
        <v>0</v>
      </c>
      <c r="CX117" s="113">
        <f>SUMIF($E$4:$E$104,"301",$CX$4:$CX$104)</f>
        <v>0</v>
      </c>
      <c r="CY117" s="113">
        <f>SUMIF($E$4:$E$104,"301",$CY$4:$CY$104)</f>
        <v>0</v>
      </c>
      <c r="CZ117" s="117">
        <f>SUMIF($E$4:$E$104,"301",$CZ$4:$CZ$104)</f>
        <v>0</v>
      </c>
      <c r="DA117" s="117">
        <f>SUMIF($E$4:$E$104,"301",$DA$4:$DA$104)</f>
        <v>0</v>
      </c>
      <c r="DB117" s="117">
        <f>SUMIF($E$4:$E$104,"301",$DB$4:$DB$104)</f>
        <v>0</v>
      </c>
      <c r="DC117" s="117">
        <f>SUMIF($E$4:$E$104,"301",$DC$4:$DC$104)</f>
        <v>0</v>
      </c>
      <c r="DD117" s="117">
        <f>SUMIF($E$4:$E$104,"301",$DD$4:$DD$104)</f>
        <v>230450000</v>
      </c>
      <c r="DE117" s="117">
        <f>SUMIF($E$4:$E$104,"301",$DE$4:$DE$104)</f>
        <v>0</v>
      </c>
      <c r="DF117" s="117">
        <f>SUMIF($E$4:$E$104,"301",$DF$4:$DF$104)</f>
        <v>0</v>
      </c>
      <c r="DG117" s="117">
        <f>SUMIF($E$4:$E$104,"301",$DG$4:$DG$104)</f>
        <v>142799998</v>
      </c>
      <c r="DH117" s="117">
        <f>SUMIF($E$4:$E$104,"301",$DH$4:$DH$104)</f>
        <v>0</v>
      </c>
      <c r="DI117" s="117">
        <f>SUMIF($E$4:$E$104,"301",$DI$4:$DI$104)</f>
        <v>0</v>
      </c>
      <c r="DJ117" s="117">
        <f>SUMIF($E$4:$E$104,"301",$DJ$4:$DJ$104)</f>
        <v>0</v>
      </c>
      <c r="DK117" s="117">
        <f>SUMIF($E$4:$E$104,"301",$DK$4:$DK$104)</f>
        <v>42901190</v>
      </c>
      <c r="DM117" s="26">
        <f t="shared" si="112"/>
        <v>2912307794</v>
      </c>
    </row>
    <row r="118" spans="3:117" ht="15.75" thickBot="1" x14ac:dyDescent="0.3">
      <c r="C118" s="181" t="s">
        <v>337</v>
      </c>
      <c r="D118" s="182"/>
      <c r="E118" s="126"/>
      <c r="F118" s="127"/>
      <c r="G118" s="128">
        <f>SUM(G116:G117)</f>
        <v>19717367331</v>
      </c>
      <c r="H118" s="128">
        <f t="shared" ref="H118:AA118" si="119">SUM(H116:H117)</f>
        <v>277739909</v>
      </c>
      <c r="I118" s="128">
        <f t="shared" si="119"/>
        <v>2798954283</v>
      </c>
      <c r="J118" s="128">
        <f t="shared" si="119"/>
        <v>4000000000</v>
      </c>
      <c r="K118" s="128">
        <f t="shared" si="119"/>
        <v>2000547872</v>
      </c>
      <c r="L118" s="128">
        <f t="shared" si="119"/>
        <v>80883013</v>
      </c>
      <c r="M118" s="128">
        <f t="shared" si="119"/>
        <v>210796645</v>
      </c>
      <c r="N118" s="128">
        <f t="shared" si="119"/>
        <v>12004716</v>
      </c>
      <c r="O118" s="128">
        <f t="shared" si="119"/>
        <v>6840985</v>
      </c>
      <c r="P118" s="128">
        <f t="shared" si="119"/>
        <v>30665828</v>
      </c>
      <c r="Q118" s="128">
        <f t="shared" si="119"/>
        <v>1940856</v>
      </c>
      <c r="R118" s="128">
        <f t="shared" si="119"/>
        <v>135153822</v>
      </c>
      <c r="S118" s="128">
        <f t="shared" si="119"/>
        <v>4175989854</v>
      </c>
      <c r="T118" s="128">
        <f t="shared" si="119"/>
        <v>530450000</v>
      </c>
      <c r="U118" s="129">
        <f t="shared" si="119"/>
        <v>278034610</v>
      </c>
      <c r="V118" s="128">
        <f t="shared" si="119"/>
        <v>921360731</v>
      </c>
      <c r="W118" s="128">
        <f t="shared" si="119"/>
        <v>1570638184</v>
      </c>
      <c r="X118" s="128">
        <f t="shared" si="119"/>
        <v>15907499</v>
      </c>
      <c r="Y118" s="128">
        <f t="shared" si="119"/>
        <v>667371659</v>
      </c>
      <c r="Z118" s="128">
        <f t="shared" si="119"/>
        <v>33084973</v>
      </c>
      <c r="AA118" s="128">
        <f t="shared" si="119"/>
        <v>1969001892</v>
      </c>
      <c r="AB118" s="130">
        <f t="shared" si="104"/>
        <v>0.38011846055210058</v>
      </c>
      <c r="AC118" s="131">
        <f>AC116+AC117</f>
        <v>7494935316</v>
      </c>
      <c r="AD118" s="131">
        <f t="shared" ref="AD118:AW118" si="120">AD116+AD117</f>
        <v>265880851</v>
      </c>
      <c r="AE118" s="131">
        <f t="shared" si="120"/>
        <v>2016602851</v>
      </c>
      <c r="AF118" s="131">
        <f t="shared" si="120"/>
        <v>678567510</v>
      </c>
      <c r="AG118" s="131">
        <f t="shared" si="120"/>
        <v>566619296</v>
      </c>
      <c r="AH118" s="123">
        <f t="shared" si="115"/>
        <v>0</v>
      </c>
      <c r="AI118" s="123">
        <f t="shared" si="115"/>
        <v>0</v>
      </c>
      <c r="AJ118" s="123">
        <f t="shared" si="115"/>
        <v>0</v>
      </c>
      <c r="AK118" s="123">
        <f t="shared" si="115"/>
        <v>0</v>
      </c>
      <c r="AL118" s="131">
        <f t="shared" si="120"/>
        <v>0</v>
      </c>
      <c r="AM118" s="131">
        <f t="shared" si="120"/>
        <v>0</v>
      </c>
      <c r="AN118" s="131">
        <f t="shared" si="120"/>
        <v>0</v>
      </c>
      <c r="AO118" s="131">
        <f t="shared" si="120"/>
        <v>1382018916</v>
      </c>
      <c r="AP118" s="131">
        <f t="shared" si="120"/>
        <v>9455530</v>
      </c>
      <c r="AQ118" s="131">
        <f t="shared" si="120"/>
        <v>0</v>
      </c>
      <c r="AR118" s="131">
        <f t="shared" si="120"/>
        <v>423388877</v>
      </c>
      <c r="AS118" s="131">
        <f t="shared" si="120"/>
        <v>1560664423</v>
      </c>
      <c r="AT118" s="131">
        <f t="shared" si="120"/>
        <v>0</v>
      </c>
      <c r="AU118" s="131">
        <f t="shared" si="120"/>
        <v>175879371</v>
      </c>
      <c r="AV118" s="131">
        <f t="shared" si="120"/>
        <v>33084973</v>
      </c>
      <c r="AW118" s="131">
        <f t="shared" si="120"/>
        <v>382772718</v>
      </c>
      <c r="AX118" s="144">
        <f t="shared" si="106"/>
        <v>0.61988153944789937</v>
      </c>
      <c r="AY118" s="131">
        <f>AY116+AY117</f>
        <v>12222432015</v>
      </c>
      <c r="AZ118" s="131">
        <f>AZ116+AZ117</f>
        <v>11859058</v>
      </c>
      <c r="BA118" s="132">
        <f t="shared" ref="BA118:BS118" si="121">+BA116+BA117</f>
        <v>782351432</v>
      </c>
      <c r="BB118" s="132">
        <f t="shared" si="121"/>
        <v>3321432490</v>
      </c>
      <c r="BC118" s="132">
        <f t="shared" si="121"/>
        <v>1433928576</v>
      </c>
      <c r="BD118" s="132">
        <f t="shared" si="121"/>
        <v>80883013</v>
      </c>
      <c r="BE118" s="132">
        <f t="shared" si="121"/>
        <v>210796645</v>
      </c>
      <c r="BF118" s="132">
        <f t="shared" si="121"/>
        <v>12004716</v>
      </c>
      <c r="BG118" s="132">
        <f>+BG116+BG117</f>
        <v>6840985</v>
      </c>
      <c r="BH118" s="132">
        <f>+BH116+BH117</f>
        <v>30665828</v>
      </c>
      <c r="BI118" s="132">
        <f t="shared" si="121"/>
        <v>1940856</v>
      </c>
      <c r="BJ118" s="132">
        <f t="shared" si="121"/>
        <v>135153822</v>
      </c>
      <c r="BK118" s="132">
        <f t="shared" si="121"/>
        <v>2793970938</v>
      </c>
      <c r="BL118" s="132">
        <f t="shared" si="121"/>
        <v>520994470</v>
      </c>
      <c r="BM118" s="132">
        <f t="shared" si="121"/>
        <v>278034610</v>
      </c>
      <c r="BN118" s="132">
        <f t="shared" si="121"/>
        <v>497971854</v>
      </c>
      <c r="BO118" s="132">
        <f t="shared" si="121"/>
        <v>9973761</v>
      </c>
      <c r="BP118" s="132">
        <f t="shared" si="121"/>
        <v>15907499</v>
      </c>
      <c r="BQ118" s="132">
        <f t="shared" si="121"/>
        <v>491492288</v>
      </c>
      <c r="BR118" s="132">
        <f t="shared" si="121"/>
        <v>0</v>
      </c>
      <c r="BS118" s="132">
        <f t="shared" si="121"/>
        <v>1586229174</v>
      </c>
      <c r="BT118" s="133">
        <f t="shared" si="108"/>
        <v>0.21560491969514853</v>
      </c>
      <c r="BU118" s="134">
        <f>+BU116+BU117</f>
        <v>4251161400</v>
      </c>
      <c r="BV118" s="132">
        <f>+BV116+BV117</f>
        <v>52867236</v>
      </c>
      <c r="BW118" s="132">
        <f>+BW116+BW117</f>
        <v>1153639673</v>
      </c>
      <c r="BX118" s="132">
        <f>+BX116+BX117</f>
        <v>282399800</v>
      </c>
      <c r="BY118" s="132">
        <f>+BY116+BY117</f>
        <v>4371080</v>
      </c>
      <c r="BZ118" s="128">
        <f t="shared" ref="BZ118:CO118" si="122">SUM(BZ116:BZ117)</f>
        <v>0</v>
      </c>
      <c r="CA118" s="128">
        <f t="shared" si="122"/>
        <v>0</v>
      </c>
      <c r="CB118" s="128">
        <f t="shared" si="122"/>
        <v>0</v>
      </c>
      <c r="CC118" s="128"/>
      <c r="CD118" s="128">
        <f t="shared" si="122"/>
        <v>0</v>
      </c>
      <c r="CE118" s="128">
        <f t="shared" si="122"/>
        <v>0</v>
      </c>
      <c r="CF118" s="128">
        <f t="shared" si="122"/>
        <v>0</v>
      </c>
      <c r="CG118" s="128">
        <f t="shared" si="122"/>
        <v>603197209</v>
      </c>
      <c r="CH118" s="128">
        <f t="shared" si="122"/>
        <v>0</v>
      </c>
      <c r="CI118" s="128">
        <f t="shared" si="122"/>
        <v>0</v>
      </c>
      <c r="CJ118" s="128">
        <f t="shared" si="122"/>
        <v>255999452</v>
      </c>
      <c r="CK118" s="128">
        <f t="shared" si="122"/>
        <v>1427838186</v>
      </c>
      <c r="CL118" s="128">
        <f t="shared" si="122"/>
        <v>0</v>
      </c>
      <c r="CM118" s="128">
        <f t="shared" si="122"/>
        <v>175165320</v>
      </c>
      <c r="CN118" s="128">
        <f t="shared" si="122"/>
        <v>32833600</v>
      </c>
      <c r="CO118" s="135">
        <f t="shared" si="122"/>
        <v>262849844</v>
      </c>
      <c r="CP118" s="136">
        <f t="shared" si="110"/>
        <v>0.7843950803048515</v>
      </c>
      <c r="CQ118" s="128">
        <f t="shared" ref="CQ118:DK118" ca="1" si="123">SUM(CQ116:CQ117)</f>
        <v>15466205931</v>
      </c>
      <c r="CR118" s="135">
        <f t="shared" ca="1" si="123"/>
        <v>224872673</v>
      </c>
      <c r="CS118" s="135">
        <f t="shared" si="123"/>
        <v>1645314610</v>
      </c>
      <c r="CT118" s="135">
        <f t="shared" si="123"/>
        <v>3717600200</v>
      </c>
      <c r="CU118" s="135">
        <f t="shared" si="123"/>
        <v>1996176792</v>
      </c>
      <c r="CV118" s="128">
        <f t="shared" si="123"/>
        <v>80883013</v>
      </c>
      <c r="CW118" s="128">
        <f t="shared" si="123"/>
        <v>210796645</v>
      </c>
      <c r="CX118" s="128">
        <f t="shared" si="123"/>
        <v>12004716</v>
      </c>
      <c r="CY118" s="128">
        <f t="shared" si="123"/>
        <v>6840985</v>
      </c>
      <c r="CZ118" s="137">
        <f t="shared" si="123"/>
        <v>30665828</v>
      </c>
      <c r="DA118" s="137">
        <f t="shared" si="123"/>
        <v>1940856</v>
      </c>
      <c r="DB118" s="137">
        <f t="shared" si="123"/>
        <v>135153822</v>
      </c>
      <c r="DC118" s="137">
        <f t="shared" si="123"/>
        <v>3572792645</v>
      </c>
      <c r="DD118" s="137">
        <f t="shared" si="123"/>
        <v>530450000</v>
      </c>
      <c r="DE118" s="137">
        <f t="shared" si="123"/>
        <v>278034610</v>
      </c>
      <c r="DF118" s="137">
        <f t="shared" si="123"/>
        <v>665361279</v>
      </c>
      <c r="DG118" s="137">
        <f t="shared" si="123"/>
        <v>142799998</v>
      </c>
      <c r="DH118" s="137">
        <f t="shared" si="123"/>
        <v>15907499</v>
      </c>
      <c r="DI118" s="137">
        <f t="shared" si="123"/>
        <v>492206339</v>
      </c>
      <c r="DJ118" s="137">
        <f t="shared" si="123"/>
        <v>251373</v>
      </c>
      <c r="DK118" s="137">
        <f t="shared" si="123"/>
        <v>1706152048</v>
      </c>
      <c r="DM118" s="26">
        <f t="shared" si="112"/>
        <v>19717367331</v>
      </c>
    </row>
    <row r="119" spans="3:117" ht="15.75" thickTop="1" x14ac:dyDescent="0.25">
      <c r="G119" s="55"/>
      <c r="H119" s="55"/>
      <c r="I119" s="55"/>
      <c r="J119" s="55"/>
      <c r="K119" s="55"/>
      <c r="L119" s="55"/>
      <c r="M119" s="55"/>
      <c r="N119" s="55"/>
      <c r="O119" s="55"/>
      <c r="P119" s="55"/>
      <c r="Q119" s="55"/>
      <c r="R119" s="55"/>
      <c r="S119" s="55"/>
      <c r="T119" s="55"/>
      <c r="U119" s="55"/>
      <c r="V119" s="55"/>
      <c r="W119" s="55"/>
      <c r="X119" s="55"/>
      <c r="Y119" s="55"/>
      <c r="Z119" s="55"/>
      <c r="AA119" s="55"/>
      <c r="AC119" s="55"/>
      <c r="AD119" s="55"/>
      <c r="AE119" s="55"/>
      <c r="AF119" s="55"/>
      <c r="AG119" s="55"/>
      <c r="AH119" s="55"/>
      <c r="AI119" s="55"/>
      <c r="AJ119" s="55"/>
      <c r="AK119" s="55"/>
      <c r="AL119" s="55"/>
      <c r="AM119" s="55"/>
      <c r="AN119" s="55"/>
      <c r="AO119" s="55"/>
      <c r="AP119" s="55"/>
      <c r="AQ119" s="55"/>
      <c r="AR119" s="55"/>
      <c r="AS119" s="55"/>
      <c r="AT119" s="55"/>
      <c r="AU119" s="55"/>
      <c r="AV119" s="55"/>
      <c r="AW119" s="55"/>
      <c r="AY119" s="55"/>
      <c r="AZ119" s="55"/>
      <c r="BA119" s="55"/>
      <c r="BB119" s="55"/>
      <c r="BC119" s="55"/>
      <c r="BD119" s="55"/>
      <c r="BE119" s="55"/>
      <c r="BF119" s="55"/>
      <c r="BG119" s="55"/>
      <c r="BH119" s="55"/>
      <c r="BI119" s="55"/>
      <c r="BJ119" s="55"/>
      <c r="BK119" s="55"/>
      <c r="BL119" s="55"/>
      <c r="BM119" s="55"/>
      <c r="BN119" s="55"/>
      <c r="BO119" s="55"/>
      <c r="BP119" s="55"/>
      <c r="BQ119" s="55"/>
      <c r="BR119" s="55"/>
      <c r="BS119" s="55"/>
      <c r="BU119" s="55"/>
      <c r="BV119" s="55"/>
      <c r="BW119" s="55"/>
      <c r="BX119" s="55"/>
      <c r="BY119" s="55"/>
      <c r="BZ119" s="55"/>
      <c r="CA119" s="55"/>
      <c r="CB119" s="55"/>
      <c r="CC119" s="55"/>
      <c r="CD119" s="55"/>
      <c r="CE119" s="55"/>
      <c r="CF119" s="55"/>
      <c r="CG119" s="55"/>
      <c r="CH119" s="55"/>
      <c r="CI119" s="55"/>
      <c r="CJ119" s="55"/>
      <c r="CK119" s="55"/>
      <c r="CL119" s="55"/>
      <c r="CM119" s="55"/>
      <c r="CN119" s="55"/>
      <c r="CO119" s="55"/>
      <c r="CP119" s="55"/>
      <c r="CQ119" s="55"/>
      <c r="CR119" s="55"/>
      <c r="CS119" s="55"/>
      <c r="CT119" s="55"/>
      <c r="CU119" s="55"/>
      <c r="CV119" s="55"/>
      <c r="CW119" s="55"/>
      <c r="CX119" s="55"/>
      <c r="CY119" s="55"/>
      <c r="CZ119" s="55"/>
      <c r="DA119" s="55"/>
      <c r="DB119" s="55"/>
      <c r="DC119" s="55"/>
      <c r="DD119" s="55"/>
      <c r="DE119" s="55"/>
      <c r="DF119" s="55"/>
      <c r="DG119" s="55"/>
      <c r="DH119" s="55"/>
      <c r="DI119" s="55"/>
      <c r="DJ119" s="55"/>
      <c r="DK119" s="55"/>
    </row>
    <row r="120" spans="3:117" x14ac:dyDescent="0.25">
      <c r="C120" s="138"/>
      <c r="D120" s="138"/>
      <c r="E120" s="139"/>
      <c r="F120" s="140"/>
      <c r="G120" s="141"/>
      <c r="AR120" s="55"/>
    </row>
    <row r="121" spans="3:117" x14ac:dyDescent="0.25">
      <c r="C121" s="138"/>
      <c r="D121" s="142"/>
      <c r="F121" s="55"/>
      <c r="G121" s="141"/>
      <c r="AC121" s="55"/>
      <c r="AE121" s="55"/>
      <c r="BU121" s="55"/>
    </row>
    <row r="122" spans="3:117" x14ac:dyDescent="0.25">
      <c r="C122" s="138"/>
      <c r="E122" s="138"/>
      <c r="F122" s="142"/>
      <c r="CQ122" s="55"/>
    </row>
    <row r="123" spans="3:117" x14ac:dyDescent="0.25">
      <c r="F123" s="143"/>
      <c r="G123" s="141"/>
      <c r="Y123" s="55"/>
      <c r="AC123" s="55"/>
      <c r="BR123" s="55"/>
    </row>
    <row r="124" spans="3:117" x14ac:dyDescent="0.25">
      <c r="F124" s="143"/>
      <c r="G124" s="141"/>
      <c r="AC124" s="55"/>
      <c r="BR124" s="55"/>
      <c r="BU124" s="55"/>
    </row>
    <row r="125" spans="3:117" x14ac:dyDescent="0.25">
      <c r="F125" s="143"/>
      <c r="G125" s="141"/>
    </row>
    <row r="126" spans="3:117" x14ac:dyDescent="0.25">
      <c r="D126" s="142"/>
      <c r="E126" s="139"/>
      <c r="F126" s="140"/>
      <c r="G126" s="141"/>
      <c r="H126" s="55"/>
      <c r="AC126" s="55"/>
    </row>
    <row r="127" spans="3:117" x14ac:dyDescent="0.25">
      <c r="D127" s="142"/>
      <c r="E127" s="139"/>
      <c r="F127" s="138"/>
      <c r="G127" s="141"/>
      <c r="AC127" s="55"/>
    </row>
    <row r="128" spans="3:117" x14ac:dyDescent="0.25">
      <c r="D128" s="142"/>
      <c r="E128" s="139"/>
      <c r="F128" s="138"/>
      <c r="G128" s="141"/>
    </row>
    <row r="129" spans="6:29" x14ac:dyDescent="0.25">
      <c r="AC129" s="55"/>
    </row>
    <row r="130" spans="6:29" x14ac:dyDescent="0.25">
      <c r="F130" s="55"/>
    </row>
  </sheetData>
  <mergeCells count="108">
    <mergeCell ref="P1:P3"/>
    <mergeCell ref="Q1:Q3"/>
    <mergeCell ref="R1:R3"/>
    <mergeCell ref="S1:S3"/>
    <mergeCell ref="M1:M3"/>
    <mergeCell ref="N1:N3"/>
    <mergeCell ref="O1:O3"/>
    <mergeCell ref="A2:A3"/>
    <mergeCell ref="B2:B3"/>
    <mergeCell ref="C2:C3"/>
    <mergeCell ref="D2:D3"/>
    <mergeCell ref="E2:E3"/>
    <mergeCell ref="F2:F3"/>
    <mergeCell ref="C1:F1"/>
    <mergeCell ref="C107:E107"/>
    <mergeCell ref="C118:D118"/>
    <mergeCell ref="G1:G3"/>
    <mergeCell ref="A74:A87"/>
    <mergeCell ref="B74:B80"/>
    <mergeCell ref="B84:B86"/>
    <mergeCell ref="B88:F88"/>
    <mergeCell ref="A89:A97"/>
    <mergeCell ref="B89:B90"/>
    <mergeCell ref="B91:B97"/>
    <mergeCell ref="A63:A66"/>
    <mergeCell ref="B64:B65"/>
    <mergeCell ref="A67:A72"/>
    <mergeCell ref="B67:B68"/>
    <mergeCell ref="B69:B72"/>
    <mergeCell ref="B73:F73"/>
    <mergeCell ref="A44:A51"/>
    <mergeCell ref="B44:B45"/>
    <mergeCell ref="B46:B51"/>
    <mergeCell ref="B52:E52"/>
    <mergeCell ref="A53:A62"/>
    <mergeCell ref="B53:B55"/>
    <mergeCell ref="B57:B62"/>
    <mergeCell ref="B22:E22"/>
    <mergeCell ref="T1:T3"/>
    <mergeCell ref="U1:U3"/>
    <mergeCell ref="V1:V3"/>
    <mergeCell ref="W1:W3"/>
    <mergeCell ref="X1:X3"/>
    <mergeCell ref="Y1:Y3"/>
    <mergeCell ref="A99:A104"/>
    <mergeCell ref="B99:B101"/>
    <mergeCell ref="B105:D105"/>
    <mergeCell ref="B23:B25"/>
    <mergeCell ref="B28:B36"/>
    <mergeCell ref="A37:A43"/>
    <mergeCell ref="B37:B39"/>
    <mergeCell ref="B40:B41"/>
    <mergeCell ref="B42:B43"/>
    <mergeCell ref="B4:B6"/>
    <mergeCell ref="B8:B11"/>
    <mergeCell ref="B17:B18"/>
    <mergeCell ref="B19:B20"/>
    <mergeCell ref="H1:H3"/>
    <mergeCell ref="I1:I3"/>
    <mergeCell ref="J1:J3"/>
    <mergeCell ref="K1:K3"/>
    <mergeCell ref="L1:L3"/>
    <mergeCell ref="AJ1:AK2"/>
    <mergeCell ref="AL1:AM2"/>
    <mergeCell ref="AN1:AO2"/>
    <mergeCell ref="AP1:AQ2"/>
    <mergeCell ref="AR1:AS2"/>
    <mergeCell ref="AT1:AU2"/>
    <mergeCell ref="Z1:Z3"/>
    <mergeCell ref="AA1:AA3"/>
    <mergeCell ref="AB1:AC2"/>
    <mergeCell ref="AD1:AE2"/>
    <mergeCell ref="AF1:AG2"/>
    <mergeCell ref="AH1:AI2"/>
    <mergeCell ref="BH1:BI2"/>
    <mergeCell ref="BJ1:BK2"/>
    <mergeCell ref="BL1:BM2"/>
    <mergeCell ref="BN1:BO2"/>
    <mergeCell ref="BP1:BQ2"/>
    <mergeCell ref="BR1:BS2"/>
    <mergeCell ref="AV1:AW2"/>
    <mergeCell ref="AX1:AY2"/>
    <mergeCell ref="AZ1:BA2"/>
    <mergeCell ref="BB1:BC2"/>
    <mergeCell ref="BD1:BE2"/>
    <mergeCell ref="BF1:BG2"/>
    <mergeCell ref="CF1:CG2"/>
    <mergeCell ref="CH1:CI2"/>
    <mergeCell ref="CJ1:CK2"/>
    <mergeCell ref="CL1:CM2"/>
    <mergeCell ref="CN1:CO2"/>
    <mergeCell ref="CP1:CQ2"/>
    <mergeCell ref="BT1:BU2"/>
    <mergeCell ref="BV1:BW2"/>
    <mergeCell ref="BX1:BY2"/>
    <mergeCell ref="BZ1:CA2"/>
    <mergeCell ref="CB1:CC2"/>
    <mergeCell ref="CD1:CE2"/>
    <mergeCell ref="DD1:DE2"/>
    <mergeCell ref="DF1:DG2"/>
    <mergeCell ref="DH1:DI2"/>
    <mergeCell ref="DJ1:DK2"/>
    <mergeCell ref="CR1:CS2"/>
    <mergeCell ref="CT1:CU2"/>
    <mergeCell ref="CV1:CW2"/>
    <mergeCell ref="CX1:CY2"/>
    <mergeCell ref="CZ1:DA2"/>
    <mergeCell ref="DB1:DC2"/>
  </mergeCells>
  <printOptions horizontalCentered="1" verticalCentered="1"/>
  <pageMargins left="0.35433070866141736" right="0.27559055118110237" top="0.9055118110236221" bottom="0.47244094488188981" header="0.59055118110236227" footer="0.27559055118110237"/>
  <pageSetup scale="60" orientation="landscape" r:id="rId1"/>
  <headerFooter>
    <oddHeader>&amp;C&amp;"-,Negrita"&amp;14UNIVERSIDAD SURCOLOMBIANA PLAN DE ACCIÓN  VIGENCIA  2017
 RESOLUCION  031 DEL 13 DE FEBRERO DE 2017</oddHeader>
    <oddFooter>&amp;LUNIDAD DE PLANEAMIENTO ECONÓMICO Y ADMINISTRATIVO&amp;COFICINA DE PLANEACIÓN&amp;RPágina &amp;P de &amp;N</oddFooter>
  </headerFooter>
  <rowBreaks count="1" manualBreakCount="1">
    <brk id="28" max="16383" man="1"/>
  </row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U145"/>
  <sheetViews>
    <sheetView showGridLines="0" tabSelected="1" topLeftCell="C135" zoomScaleNormal="100" zoomScalePageLayoutView="50" workbookViewId="0">
      <selection activeCell="DO130" sqref="DO130"/>
    </sheetView>
  </sheetViews>
  <sheetFormatPr baseColWidth="10" defaultRowHeight="15" x14ac:dyDescent="0.25"/>
  <cols>
    <col min="1" max="1" width="4.85546875" hidden="1" customWidth="1"/>
    <col min="2" max="2" width="23" hidden="1" customWidth="1"/>
    <col min="3" max="3" width="8.7109375" bestFit="1" customWidth="1"/>
    <col min="4" max="4" width="43.7109375" customWidth="1"/>
    <col min="5" max="5" width="6.28515625" customWidth="1"/>
    <col min="6" max="6" width="13.140625" hidden="1" customWidth="1"/>
    <col min="7" max="7" width="15.28515625" customWidth="1"/>
    <col min="8" max="8" width="13.42578125" hidden="1" customWidth="1"/>
    <col min="9" max="9" width="14.42578125" hidden="1" customWidth="1"/>
    <col min="10" max="10" width="14.7109375" hidden="1" customWidth="1"/>
    <col min="11" max="11" width="14.42578125" hidden="1" customWidth="1"/>
    <col min="12" max="12" width="12.28515625" hidden="1" customWidth="1"/>
    <col min="13" max="13" width="13.140625" hidden="1" customWidth="1"/>
    <col min="14" max="14" width="11.28515625" hidden="1" customWidth="1"/>
    <col min="15" max="15" width="10.7109375" hidden="1" customWidth="1"/>
    <col min="16" max="17" width="11.42578125" hidden="1" customWidth="1"/>
    <col min="18" max="18" width="12.7109375" hidden="1" customWidth="1"/>
    <col min="19" max="19" width="14.140625" hidden="1" customWidth="1"/>
    <col min="20" max="20" width="14.28515625" hidden="1" customWidth="1"/>
    <col min="21" max="21" width="11.85546875" hidden="1" customWidth="1"/>
    <col min="22" max="22" width="12.7109375" hidden="1" customWidth="1"/>
    <col min="23" max="23" width="14.28515625" hidden="1" customWidth="1"/>
    <col min="24" max="24" width="11.140625" hidden="1" customWidth="1"/>
    <col min="25" max="25" width="12.7109375" hidden="1" customWidth="1"/>
    <col min="26" max="26" width="13.140625" hidden="1" customWidth="1"/>
    <col min="27" max="27" width="14.140625" hidden="1" customWidth="1"/>
    <col min="28" max="28" width="8.28515625" bestFit="1" customWidth="1"/>
    <col min="29" max="29" width="14.7109375" bestFit="1" customWidth="1"/>
    <col min="30" max="30" width="13.5703125" hidden="1" customWidth="1"/>
    <col min="31" max="31" width="14" hidden="1" customWidth="1"/>
    <col min="32" max="33" width="17.28515625" hidden="1" customWidth="1"/>
    <col min="34" max="34" width="16.140625" hidden="1" customWidth="1"/>
    <col min="35" max="37" width="15" hidden="1" customWidth="1"/>
    <col min="38" max="38" width="11.7109375" hidden="1" customWidth="1"/>
    <col min="39" max="39" width="13.28515625" hidden="1" customWidth="1"/>
    <col min="40" max="40" width="12.5703125" hidden="1" customWidth="1"/>
    <col min="41" max="42" width="14.140625" hidden="1" customWidth="1"/>
    <col min="43" max="43" width="13.5703125" hidden="1" customWidth="1"/>
    <col min="44" max="44" width="13.42578125" hidden="1" customWidth="1"/>
    <col min="45" max="45" width="17.7109375" hidden="1" customWidth="1"/>
    <col min="46" max="46" width="13.42578125" hidden="1" customWidth="1"/>
    <col min="47" max="47" width="14.85546875" hidden="1" customWidth="1"/>
    <col min="48" max="48" width="15.5703125" hidden="1" customWidth="1"/>
    <col min="49" max="49" width="13.85546875" hidden="1" customWidth="1"/>
    <col min="50" max="50" width="9" customWidth="1"/>
    <col min="51" max="51" width="13.28515625" customWidth="1"/>
    <col min="52" max="52" width="14.5703125" hidden="1" customWidth="1"/>
    <col min="53" max="53" width="15.140625" hidden="1" customWidth="1"/>
    <col min="54" max="55" width="14.42578125" hidden="1" customWidth="1"/>
    <col min="56" max="56" width="11.28515625" hidden="1" customWidth="1"/>
    <col min="57" max="57" width="13.85546875" hidden="1" customWidth="1"/>
    <col min="58" max="58" width="11.5703125" hidden="1" customWidth="1"/>
    <col min="59" max="59" width="9.28515625" hidden="1" customWidth="1"/>
    <col min="60" max="60" width="11" hidden="1" customWidth="1"/>
    <col min="61" max="61" width="9.28515625" hidden="1" customWidth="1"/>
    <col min="62" max="62" width="12.5703125" hidden="1" customWidth="1"/>
    <col min="63" max="63" width="13.5703125" hidden="1" customWidth="1"/>
    <col min="64" max="64" width="15.140625" hidden="1" customWidth="1"/>
    <col min="65" max="65" width="13.85546875" hidden="1" customWidth="1"/>
    <col min="66" max="66" width="15" hidden="1" customWidth="1"/>
    <col min="67" max="68" width="13.42578125" hidden="1" customWidth="1"/>
    <col min="69" max="69" width="13.5703125" hidden="1" customWidth="1"/>
    <col min="70" max="70" width="13.7109375" hidden="1" customWidth="1"/>
    <col min="71" max="71" width="14" hidden="1" customWidth="1"/>
    <col min="72" max="72" width="10.28515625" customWidth="1"/>
    <col min="73" max="73" width="13.7109375" customWidth="1"/>
    <col min="74" max="74" width="12.28515625" hidden="1" customWidth="1"/>
    <col min="75" max="75" width="13.28515625" hidden="1" customWidth="1"/>
    <col min="76" max="77" width="14" hidden="1" customWidth="1"/>
    <col min="78" max="78" width="15.42578125" hidden="1" customWidth="1"/>
    <col min="79" max="81" width="13.5703125" hidden="1" customWidth="1"/>
    <col min="82" max="82" width="11.7109375" hidden="1" customWidth="1"/>
    <col min="83" max="83" width="13.42578125" hidden="1" customWidth="1"/>
    <col min="84" max="84" width="15.7109375" hidden="1" customWidth="1"/>
    <col min="85" max="86" width="16.28515625" hidden="1" customWidth="1"/>
    <col min="87" max="87" width="17.140625" hidden="1" customWidth="1"/>
    <col min="88" max="88" width="13" hidden="1" customWidth="1"/>
    <col min="89" max="90" width="14.28515625" hidden="1" customWidth="1"/>
    <col min="91" max="91" width="13.7109375" hidden="1" customWidth="1"/>
    <col min="92" max="92" width="12.28515625" hidden="1" customWidth="1"/>
    <col min="93" max="93" width="13.42578125" hidden="1" customWidth="1"/>
    <col min="94" max="94" width="9.7109375" customWidth="1"/>
    <col min="95" max="95" width="13.140625" customWidth="1"/>
    <col min="96" max="96" width="13.7109375" hidden="1" customWidth="1"/>
    <col min="97" max="97" width="14.42578125" hidden="1" customWidth="1"/>
    <col min="98" max="99" width="15.5703125" hidden="1" customWidth="1"/>
    <col min="100" max="100" width="14.42578125" hidden="1" customWidth="1"/>
    <col min="101" max="101" width="12.7109375" hidden="1" customWidth="1"/>
    <col min="102" max="103" width="13.5703125" hidden="1" customWidth="1"/>
    <col min="104" max="105" width="13.85546875" hidden="1" customWidth="1"/>
    <col min="106" max="106" width="13.7109375" hidden="1" customWidth="1"/>
    <col min="107" max="109" width="13.85546875" hidden="1" customWidth="1"/>
    <col min="110" max="110" width="13.28515625" hidden="1" customWidth="1"/>
    <col min="111" max="112" width="14.42578125" hidden="1" customWidth="1"/>
    <col min="113" max="113" width="14.85546875" hidden="1" customWidth="1"/>
    <col min="114" max="114" width="14.28515625" hidden="1" customWidth="1"/>
    <col min="115" max="115" width="13.5703125" hidden="1" customWidth="1"/>
    <col min="116" max="116" width="5.140625" customWidth="1"/>
    <col min="117" max="117" width="14.7109375" hidden="1" customWidth="1"/>
    <col min="118" max="118" width="13.28515625" customWidth="1"/>
    <col min="120" max="120" width="13.7109375" bestFit="1" customWidth="1"/>
    <col min="121" max="121" width="12.7109375" bestFit="1" customWidth="1"/>
  </cols>
  <sheetData>
    <row r="1" spans="1:125" ht="23.25" customHeight="1" x14ac:dyDescent="0.25">
      <c r="C1" s="219" t="s">
        <v>0</v>
      </c>
      <c r="D1" s="219"/>
      <c r="E1" s="219"/>
      <c r="F1" s="219"/>
      <c r="G1" s="234" t="s">
        <v>11</v>
      </c>
      <c r="H1" s="234" t="s">
        <v>11</v>
      </c>
      <c r="I1" s="234" t="s">
        <v>11</v>
      </c>
      <c r="J1" s="234" t="s">
        <v>11</v>
      </c>
      <c r="K1" s="234" t="s">
        <v>11</v>
      </c>
      <c r="L1" s="234" t="s">
        <v>11</v>
      </c>
      <c r="M1" s="234" t="s">
        <v>11</v>
      </c>
      <c r="N1" s="234" t="s">
        <v>11</v>
      </c>
      <c r="O1" s="234" t="s">
        <v>11</v>
      </c>
      <c r="P1" s="234" t="s">
        <v>11</v>
      </c>
      <c r="Q1" s="234" t="s">
        <v>11</v>
      </c>
      <c r="R1" s="234" t="s">
        <v>11</v>
      </c>
      <c r="S1" s="234" t="s">
        <v>11</v>
      </c>
      <c r="T1" s="234" t="s">
        <v>11</v>
      </c>
      <c r="U1" s="234" t="s">
        <v>11</v>
      </c>
      <c r="V1" s="234" t="s">
        <v>11</v>
      </c>
      <c r="W1" s="234" t="s">
        <v>11</v>
      </c>
      <c r="X1" s="234" t="s">
        <v>11</v>
      </c>
      <c r="Y1" s="234" t="s">
        <v>11</v>
      </c>
      <c r="Z1" s="234" t="s">
        <v>11</v>
      </c>
      <c r="AA1" s="234" t="s">
        <v>11</v>
      </c>
      <c r="AB1" s="229" t="s">
        <v>338</v>
      </c>
      <c r="AC1" s="229"/>
      <c r="AD1" s="229" t="s">
        <v>338</v>
      </c>
      <c r="AE1" s="229"/>
      <c r="AF1" s="229" t="s">
        <v>338</v>
      </c>
      <c r="AG1" s="229"/>
      <c r="AH1" s="229" t="s">
        <v>338</v>
      </c>
      <c r="AI1" s="229"/>
      <c r="AJ1" s="229" t="s">
        <v>338</v>
      </c>
      <c r="AK1" s="229"/>
      <c r="AL1" s="229" t="s">
        <v>338</v>
      </c>
      <c r="AM1" s="229"/>
      <c r="AN1" s="229" t="s">
        <v>338</v>
      </c>
      <c r="AO1" s="229"/>
      <c r="AP1" s="229" t="s">
        <v>338</v>
      </c>
      <c r="AQ1" s="229"/>
      <c r="AR1" s="229" t="s">
        <v>338</v>
      </c>
      <c r="AS1" s="229"/>
      <c r="AT1" s="229" t="s">
        <v>338</v>
      </c>
      <c r="AU1" s="229"/>
      <c r="AV1" s="229" t="s">
        <v>338</v>
      </c>
      <c r="AW1" s="229"/>
      <c r="AX1" s="230" t="s">
        <v>340</v>
      </c>
      <c r="AY1" s="231"/>
      <c r="AZ1" s="229" t="s">
        <v>341</v>
      </c>
      <c r="BA1" s="229"/>
      <c r="BB1" s="229" t="s">
        <v>341</v>
      </c>
      <c r="BC1" s="229"/>
      <c r="BD1" s="229" t="s">
        <v>341</v>
      </c>
      <c r="BE1" s="229"/>
      <c r="BF1" s="229" t="s">
        <v>341</v>
      </c>
      <c r="BG1" s="229"/>
      <c r="BH1" s="229" t="s">
        <v>341</v>
      </c>
      <c r="BI1" s="229"/>
      <c r="BJ1" s="229" t="s">
        <v>341</v>
      </c>
      <c r="BK1" s="229"/>
      <c r="BL1" s="229" t="s">
        <v>341</v>
      </c>
      <c r="BM1" s="229"/>
      <c r="BN1" s="229" t="s">
        <v>341</v>
      </c>
      <c r="BO1" s="229"/>
      <c r="BP1" s="229" t="s">
        <v>341</v>
      </c>
      <c r="BQ1" s="229"/>
      <c r="BR1" s="229" t="s">
        <v>341</v>
      </c>
      <c r="BS1" s="229"/>
      <c r="BT1" s="229" t="s">
        <v>341</v>
      </c>
      <c r="BU1" s="229"/>
      <c r="BV1" s="229" t="s">
        <v>341</v>
      </c>
      <c r="BW1" s="229"/>
      <c r="BX1" s="229" t="s">
        <v>341</v>
      </c>
      <c r="BY1" s="229"/>
      <c r="BZ1" s="229" t="s">
        <v>341</v>
      </c>
      <c r="CA1" s="229"/>
      <c r="CB1" s="229" t="s">
        <v>341</v>
      </c>
      <c r="CC1" s="229"/>
      <c r="CD1" s="229" t="s">
        <v>341</v>
      </c>
      <c r="CE1" s="229"/>
      <c r="CF1" s="229" t="s">
        <v>341</v>
      </c>
      <c r="CG1" s="229"/>
      <c r="CH1" s="229" t="s">
        <v>341</v>
      </c>
      <c r="CI1" s="229"/>
      <c r="CJ1" s="229" t="s">
        <v>341</v>
      </c>
      <c r="CK1" s="229"/>
      <c r="CL1" s="229" t="s">
        <v>341</v>
      </c>
      <c r="CM1" s="229"/>
      <c r="CN1" s="229" t="s">
        <v>341</v>
      </c>
      <c r="CO1" s="229"/>
      <c r="CP1" s="225" t="s">
        <v>342</v>
      </c>
      <c r="CQ1" s="226"/>
      <c r="CR1" s="225" t="s">
        <v>342</v>
      </c>
      <c r="CS1" s="226"/>
      <c r="CT1" s="225" t="s">
        <v>342</v>
      </c>
      <c r="CU1" s="226"/>
      <c r="CV1" s="225" t="s">
        <v>342</v>
      </c>
      <c r="CW1" s="226"/>
      <c r="CX1" s="225" t="s">
        <v>342</v>
      </c>
      <c r="CY1" s="226"/>
      <c r="CZ1" s="225" t="s">
        <v>342</v>
      </c>
      <c r="DA1" s="226"/>
      <c r="DB1" s="225" t="s">
        <v>342</v>
      </c>
      <c r="DC1" s="226"/>
      <c r="DD1" s="225" t="s">
        <v>342</v>
      </c>
      <c r="DE1" s="226"/>
      <c r="DF1" s="225" t="s">
        <v>342</v>
      </c>
      <c r="DG1" s="226"/>
      <c r="DH1" s="225" t="s">
        <v>342</v>
      </c>
      <c r="DI1" s="226"/>
      <c r="DJ1" s="225" t="s">
        <v>342</v>
      </c>
      <c r="DK1" s="226"/>
    </row>
    <row r="2" spans="1:125" ht="21.75" customHeight="1" x14ac:dyDescent="0.25">
      <c r="A2" s="212" t="s">
        <v>5</v>
      </c>
      <c r="B2" s="212" t="s">
        <v>6</v>
      </c>
      <c r="C2" s="213" t="s">
        <v>7</v>
      </c>
      <c r="D2" s="212" t="s">
        <v>8</v>
      </c>
      <c r="E2" s="215" t="s">
        <v>9</v>
      </c>
      <c r="F2" s="210" t="s">
        <v>10</v>
      </c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/>
      <c r="V2" s="235"/>
      <c r="W2" s="235"/>
      <c r="X2" s="235"/>
      <c r="Y2" s="235"/>
      <c r="Z2" s="235"/>
      <c r="AA2" s="235"/>
      <c r="AB2" s="229"/>
      <c r="AC2" s="229"/>
      <c r="AD2" s="229"/>
      <c r="AE2" s="229"/>
      <c r="AF2" s="229"/>
      <c r="AG2" s="229"/>
      <c r="AH2" s="229"/>
      <c r="AI2" s="229"/>
      <c r="AJ2" s="229"/>
      <c r="AK2" s="229"/>
      <c r="AL2" s="229"/>
      <c r="AM2" s="229"/>
      <c r="AN2" s="229"/>
      <c r="AO2" s="229"/>
      <c r="AP2" s="229"/>
      <c r="AQ2" s="229"/>
      <c r="AR2" s="229"/>
      <c r="AS2" s="229"/>
      <c r="AT2" s="229"/>
      <c r="AU2" s="229"/>
      <c r="AV2" s="229"/>
      <c r="AW2" s="229"/>
      <c r="AX2" s="232"/>
      <c r="AY2" s="233"/>
      <c r="AZ2" s="229"/>
      <c r="BA2" s="229"/>
      <c r="BB2" s="229"/>
      <c r="BC2" s="229"/>
      <c r="BD2" s="229"/>
      <c r="BE2" s="229"/>
      <c r="BF2" s="229"/>
      <c r="BG2" s="229"/>
      <c r="BH2" s="229"/>
      <c r="BI2" s="229"/>
      <c r="BJ2" s="229"/>
      <c r="BK2" s="229"/>
      <c r="BL2" s="229"/>
      <c r="BM2" s="229"/>
      <c r="BN2" s="229"/>
      <c r="BO2" s="229"/>
      <c r="BP2" s="229"/>
      <c r="BQ2" s="229"/>
      <c r="BR2" s="229"/>
      <c r="BS2" s="229"/>
      <c r="BT2" s="229"/>
      <c r="BU2" s="229"/>
      <c r="BV2" s="229"/>
      <c r="BW2" s="229"/>
      <c r="BX2" s="229"/>
      <c r="BY2" s="229"/>
      <c r="BZ2" s="229"/>
      <c r="CA2" s="229"/>
      <c r="CB2" s="229"/>
      <c r="CC2" s="229"/>
      <c r="CD2" s="229"/>
      <c r="CE2" s="229"/>
      <c r="CF2" s="229"/>
      <c r="CG2" s="229"/>
      <c r="CH2" s="229"/>
      <c r="CI2" s="229"/>
      <c r="CJ2" s="229"/>
      <c r="CK2" s="229"/>
      <c r="CL2" s="229"/>
      <c r="CM2" s="229"/>
      <c r="CN2" s="229"/>
      <c r="CO2" s="229"/>
      <c r="CP2" s="227"/>
      <c r="CQ2" s="228"/>
      <c r="CR2" s="227"/>
      <c r="CS2" s="228"/>
      <c r="CT2" s="227"/>
      <c r="CU2" s="228"/>
      <c r="CV2" s="227"/>
      <c r="CW2" s="228"/>
      <c r="CX2" s="227"/>
      <c r="CY2" s="228"/>
      <c r="CZ2" s="227"/>
      <c r="DA2" s="228"/>
      <c r="DB2" s="227"/>
      <c r="DC2" s="228"/>
      <c r="DD2" s="227"/>
      <c r="DE2" s="228"/>
      <c r="DF2" s="227"/>
      <c r="DG2" s="228"/>
      <c r="DH2" s="227"/>
      <c r="DI2" s="228"/>
      <c r="DJ2" s="227"/>
      <c r="DK2" s="228"/>
    </row>
    <row r="3" spans="1:125" s="16" customFormat="1" ht="43.5" customHeight="1" x14ac:dyDescent="0.25">
      <c r="A3" s="212"/>
      <c r="B3" s="212"/>
      <c r="C3" s="214"/>
      <c r="D3" s="212"/>
      <c r="E3" s="216"/>
      <c r="F3" s="211"/>
      <c r="G3" s="236"/>
      <c r="H3" s="236"/>
      <c r="I3" s="236"/>
      <c r="J3" s="236"/>
      <c r="K3" s="236"/>
      <c r="L3" s="236"/>
      <c r="M3" s="236"/>
      <c r="N3" s="236"/>
      <c r="O3" s="236"/>
      <c r="P3" s="236"/>
      <c r="Q3" s="236"/>
      <c r="R3" s="236"/>
      <c r="S3" s="236"/>
      <c r="T3" s="236"/>
      <c r="U3" s="236"/>
      <c r="V3" s="236"/>
      <c r="W3" s="236"/>
      <c r="X3" s="236"/>
      <c r="Y3" s="236"/>
      <c r="Z3" s="236"/>
      <c r="AA3" s="236"/>
      <c r="AB3" s="145" t="s">
        <v>36</v>
      </c>
      <c r="AC3" s="145" t="s">
        <v>339</v>
      </c>
      <c r="AD3" s="145" t="s">
        <v>36</v>
      </c>
      <c r="AE3" s="145" t="s">
        <v>339</v>
      </c>
      <c r="AF3" s="145" t="s">
        <v>36</v>
      </c>
      <c r="AG3" s="145" t="s">
        <v>339</v>
      </c>
      <c r="AH3" s="145" t="s">
        <v>36</v>
      </c>
      <c r="AI3" s="145" t="s">
        <v>339</v>
      </c>
      <c r="AJ3" s="145" t="s">
        <v>36</v>
      </c>
      <c r="AK3" s="145" t="s">
        <v>339</v>
      </c>
      <c r="AL3" s="145" t="s">
        <v>36</v>
      </c>
      <c r="AM3" s="145" t="s">
        <v>339</v>
      </c>
      <c r="AN3" s="145" t="s">
        <v>36</v>
      </c>
      <c r="AO3" s="145" t="s">
        <v>339</v>
      </c>
      <c r="AP3" s="145" t="s">
        <v>36</v>
      </c>
      <c r="AQ3" s="145" t="s">
        <v>339</v>
      </c>
      <c r="AR3" s="145" t="s">
        <v>36</v>
      </c>
      <c r="AS3" s="145" t="s">
        <v>339</v>
      </c>
      <c r="AT3" s="145" t="s">
        <v>36</v>
      </c>
      <c r="AU3" s="145" t="s">
        <v>339</v>
      </c>
      <c r="AV3" s="145" t="s">
        <v>36</v>
      </c>
      <c r="AW3" s="145" t="s">
        <v>339</v>
      </c>
      <c r="AX3" s="146" t="s">
        <v>36</v>
      </c>
      <c r="AY3" s="146" t="s">
        <v>339</v>
      </c>
      <c r="AZ3" s="145" t="s">
        <v>36</v>
      </c>
      <c r="BA3" s="145" t="s">
        <v>339</v>
      </c>
      <c r="BB3" s="145" t="s">
        <v>36</v>
      </c>
      <c r="BC3" s="145" t="s">
        <v>339</v>
      </c>
      <c r="BD3" s="145" t="s">
        <v>36</v>
      </c>
      <c r="BE3" s="145" t="s">
        <v>339</v>
      </c>
      <c r="BF3" s="145" t="s">
        <v>36</v>
      </c>
      <c r="BG3" s="145" t="s">
        <v>339</v>
      </c>
      <c r="BH3" s="145" t="s">
        <v>36</v>
      </c>
      <c r="BI3" s="145" t="s">
        <v>339</v>
      </c>
      <c r="BJ3" s="145" t="s">
        <v>36</v>
      </c>
      <c r="BK3" s="145" t="s">
        <v>339</v>
      </c>
      <c r="BL3" s="145" t="s">
        <v>36</v>
      </c>
      <c r="BM3" s="145" t="s">
        <v>339</v>
      </c>
      <c r="BN3" s="145" t="s">
        <v>36</v>
      </c>
      <c r="BO3" s="145" t="s">
        <v>339</v>
      </c>
      <c r="BP3" s="145" t="s">
        <v>36</v>
      </c>
      <c r="BQ3" s="145" t="s">
        <v>339</v>
      </c>
      <c r="BR3" s="145" t="s">
        <v>36</v>
      </c>
      <c r="BS3" s="145" t="s">
        <v>339</v>
      </c>
      <c r="BT3" s="145" t="s">
        <v>36</v>
      </c>
      <c r="BU3" s="145" t="s">
        <v>339</v>
      </c>
      <c r="BV3" s="145" t="s">
        <v>36</v>
      </c>
      <c r="BW3" s="145" t="s">
        <v>339</v>
      </c>
      <c r="BX3" s="145" t="s">
        <v>36</v>
      </c>
      <c r="BY3" s="145" t="s">
        <v>339</v>
      </c>
      <c r="BZ3" s="145" t="s">
        <v>36</v>
      </c>
      <c r="CA3" s="145" t="s">
        <v>339</v>
      </c>
      <c r="CB3" s="145" t="s">
        <v>36</v>
      </c>
      <c r="CC3" s="145" t="s">
        <v>339</v>
      </c>
      <c r="CD3" s="145" t="s">
        <v>36</v>
      </c>
      <c r="CE3" s="145" t="s">
        <v>339</v>
      </c>
      <c r="CF3" s="145" t="s">
        <v>36</v>
      </c>
      <c r="CG3" s="145" t="s">
        <v>339</v>
      </c>
      <c r="CH3" s="145" t="s">
        <v>36</v>
      </c>
      <c r="CI3" s="145" t="s">
        <v>339</v>
      </c>
      <c r="CJ3" s="145" t="s">
        <v>36</v>
      </c>
      <c r="CK3" s="145" t="s">
        <v>339</v>
      </c>
      <c r="CL3" s="145" t="s">
        <v>36</v>
      </c>
      <c r="CM3" s="145" t="s">
        <v>339</v>
      </c>
      <c r="CN3" s="145" t="s">
        <v>36</v>
      </c>
      <c r="CO3" s="145" t="s">
        <v>339</v>
      </c>
      <c r="CP3" s="146" t="s">
        <v>36</v>
      </c>
      <c r="CQ3" s="146" t="s">
        <v>339</v>
      </c>
      <c r="CR3" s="146" t="s">
        <v>36</v>
      </c>
      <c r="CS3" s="146" t="s">
        <v>339</v>
      </c>
      <c r="CT3" s="146" t="s">
        <v>36</v>
      </c>
      <c r="CU3" s="146" t="s">
        <v>339</v>
      </c>
      <c r="CV3" s="146" t="s">
        <v>36</v>
      </c>
      <c r="CW3" s="146" t="s">
        <v>339</v>
      </c>
      <c r="CX3" s="146" t="s">
        <v>36</v>
      </c>
      <c r="CY3" s="146" t="s">
        <v>339</v>
      </c>
      <c r="CZ3" s="146" t="s">
        <v>36</v>
      </c>
      <c r="DA3" s="146" t="s">
        <v>339</v>
      </c>
      <c r="DB3" s="146" t="s">
        <v>36</v>
      </c>
      <c r="DC3" s="146" t="s">
        <v>339</v>
      </c>
      <c r="DD3" s="146" t="s">
        <v>36</v>
      </c>
      <c r="DE3" s="146" t="s">
        <v>339</v>
      </c>
      <c r="DF3" s="146" t="s">
        <v>36</v>
      </c>
      <c r="DG3" s="146" t="s">
        <v>339</v>
      </c>
      <c r="DH3" s="146" t="s">
        <v>36</v>
      </c>
      <c r="DI3" s="146" t="s">
        <v>339</v>
      </c>
      <c r="DJ3" s="146" t="s">
        <v>36</v>
      </c>
      <c r="DK3" s="146" t="s">
        <v>339</v>
      </c>
      <c r="DO3" s="147"/>
      <c r="DP3" s="148" t="s">
        <v>343</v>
      </c>
      <c r="DQ3" s="148" t="s">
        <v>344</v>
      </c>
      <c r="DR3" s="149" t="s">
        <v>345</v>
      </c>
      <c r="DS3" s="149"/>
      <c r="DT3" s="161"/>
      <c r="DU3" s="161"/>
    </row>
    <row r="4" spans="1:125" ht="39" hidden="1" customHeight="1" x14ac:dyDescent="0.25">
      <c r="A4" s="17" t="s">
        <v>46</v>
      </c>
      <c r="B4" s="201" t="s">
        <v>47</v>
      </c>
      <c r="C4" s="18" t="s">
        <v>48</v>
      </c>
      <c r="D4" s="19" t="s">
        <v>49</v>
      </c>
      <c r="E4" s="20">
        <v>510</v>
      </c>
      <c r="F4" s="21" t="s">
        <v>50</v>
      </c>
      <c r="G4" s="22">
        <f t="shared" ref="G4:G21" si="0">SUM(H4:AA4)</f>
        <v>44000000</v>
      </c>
      <c r="H4" s="22"/>
      <c r="I4" s="22">
        <v>16000000</v>
      </c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>
        <v>23000000</v>
      </c>
      <c r="V4" s="22"/>
      <c r="W4" s="22"/>
      <c r="X4" s="22"/>
      <c r="Y4" s="22"/>
      <c r="Z4" s="22"/>
      <c r="AA4" s="22">
        <f>5000000</f>
        <v>5000000</v>
      </c>
      <c r="AB4" s="23">
        <f t="shared" ref="AB4:AB67" si="1">+AC4/G4</f>
        <v>0.36363636363636365</v>
      </c>
      <c r="AC4" s="22">
        <f t="shared" ref="AC4:AC21" si="2">SUM(AD4:AW4)</f>
        <v>16000000</v>
      </c>
      <c r="AD4" s="24"/>
      <c r="AE4" s="22">
        <f>+'[1]ENERO 2017'!$K$518</f>
        <v>16000000</v>
      </c>
      <c r="AF4" s="24"/>
      <c r="AG4" s="24"/>
      <c r="AH4" s="22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3">
        <f t="shared" ref="AX4:AX67" si="3">1-AB4</f>
        <v>0.63636363636363635</v>
      </c>
      <c r="AY4" s="22">
        <f t="shared" ref="AY4:AY15" si="4">SUM(AZ4:BS4)</f>
        <v>28000000</v>
      </c>
      <c r="AZ4" s="22">
        <f t="shared" ref="AZ4:BO19" si="5">+H4-AD4</f>
        <v>0</v>
      </c>
      <c r="BA4" s="22">
        <f t="shared" si="5"/>
        <v>0</v>
      </c>
      <c r="BB4" s="22">
        <f t="shared" si="5"/>
        <v>0</v>
      </c>
      <c r="BC4" s="22">
        <f t="shared" si="5"/>
        <v>0</v>
      </c>
      <c r="BD4" s="22">
        <f t="shared" si="5"/>
        <v>0</v>
      </c>
      <c r="BE4" s="22">
        <f t="shared" si="5"/>
        <v>0</v>
      </c>
      <c r="BF4" s="22">
        <f t="shared" si="5"/>
        <v>0</v>
      </c>
      <c r="BG4" s="22">
        <f t="shared" si="5"/>
        <v>0</v>
      </c>
      <c r="BH4" s="22">
        <f t="shared" si="5"/>
        <v>0</v>
      </c>
      <c r="BI4" s="22">
        <f t="shared" si="5"/>
        <v>0</v>
      </c>
      <c r="BJ4" s="22">
        <f t="shared" si="5"/>
        <v>0</v>
      </c>
      <c r="BK4" s="22">
        <f t="shared" si="5"/>
        <v>0</v>
      </c>
      <c r="BL4" s="22">
        <f t="shared" si="5"/>
        <v>0</v>
      </c>
      <c r="BM4" s="22">
        <f t="shared" si="5"/>
        <v>23000000</v>
      </c>
      <c r="BN4" s="22">
        <f t="shared" si="5"/>
        <v>0</v>
      </c>
      <c r="BO4" s="22">
        <f t="shared" si="5"/>
        <v>0</v>
      </c>
      <c r="BP4" s="22">
        <f t="shared" ref="BP4:BS21" si="6">+X4-AT4</f>
        <v>0</v>
      </c>
      <c r="BQ4" s="22">
        <f t="shared" si="6"/>
        <v>0</v>
      </c>
      <c r="BR4" s="22">
        <f t="shared" si="6"/>
        <v>0</v>
      </c>
      <c r="BS4" s="22">
        <f t="shared" si="6"/>
        <v>5000000</v>
      </c>
      <c r="BT4" s="23">
        <f t="shared" ref="BT4:BT67" si="7">+BU4/G4</f>
        <v>0.2814149090909091</v>
      </c>
      <c r="BU4" s="22">
        <f t="shared" ref="BU4:BU21" si="8">SUM(BV4:CO4)</f>
        <v>12382256</v>
      </c>
      <c r="BV4" s="22"/>
      <c r="BW4" s="22">
        <f>+'[2]FEBRERO 2017'!$H$689</f>
        <v>12382256</v>
      </c>
      <c r="BX4" s="22"/>
      <c r="BY4" s="22"/>
      <c r="BZ4" s="22"/>
      <c r="CA4" s="22"/>
      <c r="CB4" s="22"/>
      <c r="CC4" s="22"/>
      <c r="CD4" s="22"/>
      <c r="CE4" s="22"/>
      <c r="CF4" s="22"/>
      <c r="CG4" s="22"/>
      <c r="CH4" s="22"/>
      <c r="CI4" s="22"/>
      <c r="CJ4" s="22"/>
      <c r="CK4" s="22"/>
      <c r="CL4" s="22"/>
      <c r="CM4" s="22"/>
      <c r="CN4" s="22"/>
      <c r="CO4" s="22"/>
      <c r="CP4" s="23">
        <f t="shared" ref="CP4:CP51" si="9">1-BT4</f>
        <v>0.71858509090909095</v>
      </c>
      <c r="CQ4" s="22">
        <f t="shared" ref="CQ4:CQ21" si="10">SUM(CR4:DK4)</f>
        <v>31617744</v>
      </c>
      <c r="CR4" s="22">
        <f>H4-BV4</f>
        <v>0</v>
      </c>
      <c r="CS4" s="22">
        <f t="shared" ref="CS4:DH19" si="11">I4-BW4</f>
        <v>3617744</v>
      </c>
      <c r="CT4" s="22">
        <f t="shared" si="11"/>
        <v>0</v>
      </c>
      <c r="CU4" s="22">
        <f t="shared" si="11"/>
        <v>0</v>
      </c>
      <c r="CV4" s="22">
        <f t="shared" si="11"/>
        <v>0</v>
      </c>
      <c r="CW4" s="22">
        <f t="shared" si="11"/>
        <v>0</v>
      </c>
      <c r="CX4" s="22">
        <f t="shared" si="11"/>
        <v>0</v>
      </c>
      <c r="CY4" s="22">
        <f t="shared" si="11"/>
        <v>0</v>
      </c>
      <c r="CZ4" s="22">
        <f t="shared" si="11"/>
        <v>0</v>
      </c>
      <c r="DA4" s="22">
        <f t="shared" si="11"/>
        <v>0</v>
      </c>
      <c r="DB4" s="22">
        <f t="shared" si="11"/>
        <v>0</v>
      </c>
      <c r="DC4" s="22">
        <f t="shared" si="11"/>
        <v>0</v>
      </c>
      <c r="DD4" s="22">
        <f t="shared" si="11"/>
        <v>0</v>
      </c>
      <c r="DE4" s="22">
        <f t="shared" si="11"/>
        <v>23000000</v>
      </c>
      <c r="DF4" s="22">
        <f t="shared" si="11"/>
        <v>0</v>
      </c>
      <c r="DG4" s="22">
        <f t="shared" si="11"/>
        <v>0</v>
      </c>
      <c r="DH4" s="22">
        <f t="shared" si="11"/>
        <v>0</v>
      </c>
      <c r="DI4" s="22">
        <f t="shared" ref="DI4:DK21" si="12">Y4-CM4</f>
        <v>0</v>
      </c>
      <c r="DJ4" s="22">
        <f t="shared" si="12"/>
        <v>0</v>
      </c>
      <c r="DK4" s="22">
        <f t="shared" si="12"/>
        <v>5000000</v>
      </c>
      <c r="DM4" s="26">
        <f t="shared" ref="DM4:DM14" si="13">+AC4+AY4</f>
        <v>44000000</v>
      </c>
      <c r="DO4" s="147"/>
      <c r="DP4" s="154"/>
      <c r="DQ4" s="154"/>
      <c r="DR4" s="154"/>
      <c r="DS4" s="154"/>
      <c r="DT4" s="162"/>
      <c r="DU4" s="162"/>
    </row>
    <row r="5" spans="1:125" ht="50.25" hidden="1" customHeight="1" x14ac:dyDescent="0.25">
      <c r="A5" s="27"/>
      <c r="B5" s="202"/>
      <c r="C5" s="18" t="s">
        <v>51</v>
      </c>
      <c r="D5" s="19" t="s">
        <v>52</v>
      </c>
      <c r="E5" s="20">
        <v>510</v>
      </c>
      <c r="F5" s="21" t="s">
        <v>53</v>
      </c>
      <c r="G5" s="22">
        <f t="shared" si="0"/>
        <v>53854378</v>
      </c>
      <c r="H5" s="22"/>
      <c r="I5" s="22">
        <v>32000000</v>
      </c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>
        <v>21000000</v>
      </c>
      <c r="V5" s="22"/>
      <c r="W5" s="22"/>
      <c r="X5" s="22"/>
      <c r="Y5" s="22"/>
      <c r="Z5" s="22"/>
      <c r="AA5" s="22">
        <v>854378</v>
      </c>
      <c r="AB5" s="23">
        <f t="shared" si="1"/>
        <v>0.61005955727499073</v>
      </c>
      <c r="AC5" s="22">
        <f>SUM(AD5:AW5)</f>
        <v>32854378</v>
      </c>
      <c r="AD5" s="22"/>
      <c r="AE5" s="22">
        <f>+'[1]ENERO 2017'!$K$526</f>
        <v>32000000</v>
      </c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2"/>
      <c r="AV5" s="22"/>
      <c r="AW5" s="22">
        <f>+'[2]FEBRERO 2017'!$AC$699</f>
        <v>854378</v>
      </c>
      <c r="AX5" s="23">
        <f t="shared" si="3"/>
        <v>0.38994044272500927</v>
      </c>
      <c r="AY5" s="22">
        <f t="shared" si="4"/>
        <v>21000000</v>
      </c>
      <c r="AZ5" s="22">
        <f t="shared" si="5"/>
        <v>0</v>
      </c>
      <c r="BA5" s="22">
        <f t="shared" si="5"/>
        <v>0</v>
      </c>
      <c r="BB5" s="22">
        <f t="shared" si="5"/>
        <v>0</v>
      </c>
      <c r="BC5" s="22">
        <f t="shared" si="5"/>
        <v>0</v>
      </c>
      <c r="BD5" s="22">
        <f t="shared" si="5"/>
        <v>0</v>
      </c>
      <c r="BE5" s="22">
        <f t="shared" si="5"/>
        <v>0</v>
      </c>
      <c r="BF5" s="22">
        <f t="shared" si="5"/>
        <v>0</v>
      </c>
      <c r="BG5" s="22">
        <f t="shared" si="5"/>
        <v>0</v>
      </c>
      <c r="BH5" s="22">
        <f t="shared" si="5"/>
        <v>0</v>
      </c>
      <c r="BI5" s="22">
        <f t="shared" si="5"/>
        <v>0</v>
      </c>
      <c r="BJ5" s="22">
        <f t="shared" si="5"/>
        <v>0</v>
      </c>
      <c r="BK5" s="22">
        <f t="shared" si="5"/>
        <v>0</v>
      </c>
      <c r="BL5" s="22">
        <f t="shared" si="5"/>
        <v>0</v>
      </c>
      <c r="BM5" s="22">
        <f t="shared" si="5"/>
        <v>21000000</v>
      </c>
      <c r="BN5" s="22">
        <f t="shared" si="5"/>
        <v>0</v>
      </c>
      <c r="BO5" s="22">
        <f t="shared" si="5"/>
        <v>0</v>
      </c>
      <c r="BP5" s="22">
        <f t="shared" si="6"/>
        <v>0</v>
      </c>
      <c r="BQ5" s="22">
        <f t="shared" si="6"/>
        <v>0</v>
      </c>
      <c r="BR5" s="22">
        <f t="shared" si="6"/>
        <v>0</v>
      </c>
      <c r="BS5" s="22">
        <f t="shared" si="6"/>
        <v>0</v>
      </c>
      <c r="BT5" s="23">
        <f t="shared" si="7"/>
        <v>0.23079520108838691</v>
      </c>
      <c r="BU5" s="22">
        <f t="shared" si="8"/>
        <v>12429332</v>
      </c>
      <c r="BV5" s="22"/>
      <c r="BW5" s="22">
        <f>+'[1]ENERO 2017'!$H$524</f>
        <v>11574954</v>
      </c>
      <c r="BX5" s="22"/>
      <c r="BY5" s="22"/>
      <c r="BZ5" s="22"/>
      <c r="CA5" s="22"/>
      <c r="CB5" s="22"/>
      <c r="CC5" s="22"/>
      <c r="CD5" s="22"/>
      <c r="CE5" s="22"/>
      <c r="CF5" s="22"/>
      <c r="CG5" s="22"/>
      <c r="CH5" s="22"/>
      <c r="CI5" s="22"/>
      <c r="CJ5" s="22"/>
      <c r="CK5" s="22"/>
      <c r="CL5" s="22"/>
      <c r="CM5" s="22"/>
      <c r="CN5" s="22"/>
      <c r="CO5" s="22">
        <f>+'[2]FEBRERO 2017'!$H$702</f>
        <v>854378</v>
      </c>
      <c r="CP5" s="23">
        <f t="shared" si="9"/>
        <v>0.76920479891161309</v>
      </c>
      <c r="CQ5" s="22">
        <f t="shared" si="10"/>
        <v>41425046</v>
      </c>
      <c r="CR5" s="22">
        <f t="shared" ref="CR5:DG21" si="14">H5-BV5</f>
        <v>0</v>
      </c>
      <c r="CS5" s="22">
        <f t="shared" si="11"/>
        <v>20425046</v>
      </c>
      <c r="CT5" s="22">
        <f t="shared" si="11"/>
        <v>0</v>
      </c>
      <c r="CU5" s="22">
        <f t="shared" si="11"/>
        <v>0</v>
      </c>
      <c r="CV5" s="22">
        <f t="shared" si="11"/>
        <v>0</v>
      </c>
      <c r="CW5" s="22">
        <f t="shared" si="11"/>
        <v>0</v>
      </c>
      <c r="CX5" s="22">
        <f t="shared" si="11"/>
        <v>0</v>
      </c>
      <c r="CY5" s="22">
        <f t="shared" si="11"/>
        <v>0</v>
      </c>
      <c r="CZ5" s="22">
        <f t="shared" si="11"/>
        <v>0</v>
      </c>
      <c r="DA5" s="22">
        <f t="shared" si="11"/>
        <v>0</v>
      </c>
      <c r="DB5" s="22">
        <f t="shared" si="11"/>
        <v>0</v>
      </c>
      <c r="DC5" s="22">
        <f t="shared" si="11"/>
        <v>0</v>
      </c>
      <c r="DD5" s="22">
        <f t="shared" si="11"/>
        <v>0</v>
      </c>
      <c r="DE5" s="22">
        <f t="shared" si="11"/>
        <v>21000000</v>
      </c>
      <c r="DF5" s="22">
        <f t="shared" si="11"/>
        <v>0</v>
      </c>
      <c r="DG5" s="22">
        <f t="shared" si="11"/>
        <v>0</v>
      </c>
      <c r="DH5" s="22">
        <f t="shared" si="11"/>
        <v>0</v>
      </c>
      <c r="DI5" s="22">
        <f t="shared" si="12"/>
        <v>0</v>
      </c>
      <c r="DJ5" s="22">
        <f t="shared" si="12"/>
        <v>0</v>
      </c>
      <c r="DK5" s="22">
        <f t="shared" si="12"/>
        <v>0</v>
      </c>
      <c r="DM5" s="26">
        <f t="shared" si="13"/>
        <v>53854378</v>
      </c>
      <c r="DO5" s="147"/>
      <c r="DP5" s="154"/>
      <c r="DQ5" s="154"/>
      <c r="DR5" s="154"/>
      <c r="DS5" s="154"/>
      <c r="DT5" s="162"/>
      <c r="DU5" s="162"/>
    </row>
    <row r="6" spans="1:125" ht="36.75" hidden="1" customHeight="1" x14ac:dyDescent="0.25">
      <c r="A6" s="27"/>
      <c r="B6" s="203"/>
      <c r="C6" s="18" t="s">
        <v>54</v>
      </c>
      <c r="D6" s="19" t="s">
        <v>55</v>
      </c>
      <c r="E6" s="28">
        <v>510</v>
      </c>
      <c r="F6" s="21" t="s">
        <v>56</v>
      </c>
      <c r="G6" s="22">
        <f t="shared" si="0"/>
        <v>29594219</v>
      </c>
      <c r="H6" s="22"/>
      <c r="I6" s="22">
        <v>12000000</v>
      </c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>
        <v>17594219</v>
      </c>
      <c r="V6" s="22"/>
      <c r="W6" s="22"/>
      <c r="X6" s="22"/>
      <c r="Y6" s="22"/>
      <c r="Z6" s="22"/>
      <c r="AA6" s="22"/>
      <c r="AB6" s="23">
        <f t="shared" si="1"/>
        <v>0</v>
      </c>
      <c r="AC6" s="22">
        <f>SUM(AD6:AW6)</f>
        <v>0</v>
      </c>
      <c r="AD6" s="22"/>
      <c r="AE6" s="22"/>
      <c r="AF6" s="22"/>
      <c r="AG6" s="22"/>
      <c r="AH6" s="22"/>
      <c r="AI6" s="22"/>
      <c r="AJ6" s="22"/>
      <c r="AK6" s="22"/>
      <c r="AL6" s="22"/>
      <c r="AM6" s="22"/>
      <c r="AN6" s="22"/>
      <c r="AO6" s="22"/>
      <c r="AP6" s="22"/>
      <c r="AQ6" s="22"/>
      <c r="AR6" s="22"/>
      <c r="AS6" s="22"/>
      <c r="AT6" s="22"/>
      <c r="AU6" s="22"/>
      <c r="AV6" s="22"/>
      <c r="AW6" s="22"/>
      <c r="AX6" s="23">
        <f t="shared" si="3"/>
        <v>1</v>
      </c>
      <c r="AY6" s="22">
        <f t="shared" si="4"/>
        <v>29594219</v>
      </c>
      <c r="AZ6" s="22">
        <f t="shared" si="5"/>
        <v>0</v>
      </c>
      <c r="BA6" s="22">
        <f t="shared" si="5"/>
        <v>12000000</v>
      </c>
      <c r="BB6" s="22">
        <f t="shared" si="5"/>
        <v>0</v>
      </c>
      <c r="BC6" s="22">
        <f t="shared" si="5"/>
        <v>0</v>
      </c>
      <c r="BD6" s="22">
        <f t="shared" si="5"/>
        <v>0</v>
      </c>
      <c r="BE6" s="22">
        <f t="shared" si="5"/>
        <v>0</v>
      </c>
      <c r="BF6" s="22">
        <f t="shared" si="5"/>
        <v>0</v>
      </c>
      <c r="BG6" s="22">
        <f t="shared" si="5"/>
        <v>0</v>
      </c>
      <c r="BH6" s="22">
        <f t="shared" si="5"/>
        <v>0</v>
      </c>
      <c r="BI6" s="22">
        <f t="shared" si="5"/>
        <v>0</v>
      </c>
      <c r="BJ6" s="22">
        <f t="shared" si="5"/>
        <v>0</v>
      </c>
      <c r="BK6" s="22">
        <f t="shared" si="5"/>
        <v>0</v>
      </c>
      <c r="BL6" s="22">
        <f t="shared" si="5"/>
        <v>0</v>
      </c>
      <c r="BM6" s="22">
        <f t="shared" si="5"/>
        <v>17594219</v>
      </c>
      <c r="BN6" s="22">
        <f t="shared" si="5"/>
        <v>0</v>
      </c>
      <c r="BO6" s="22">
        <f t="shared" si="5"/>
        <v>0</v>
      </c>
      <c r="BP6" s="22">
        <f t="shared" si="6"/>
        <v>0</v>
      </c>
      <c r="BQ6" s="22">
        <f t="shared" si="6"/>
        <v>0</v>
      </c>
      <c r="BR6" s="22">
        <f t="shared" si="6"/>
        <v>0</v>
      </c>
      <c r="BS6" s="22">
        <f t="shared" si="6"/>
        <v>0</v>
      </c>
      <c r="BT6" s="23">
        <f t="shared" si="7"/>
        <v>0</v>
      </c>
      <c r="BU6" s="22">
        <f t="shared" si="8"/>
        <v>0</v>
      </c>
      <c r="BV6" s="22"/>
      <c r="BW6" s="22"/>
      <c r="BX6" s="22"/>
      <c r="BY6" s="22"/>
      <c r="BZ6" s="22"/>
      <c r="CA6" s="22"/>
      <c r="CB6" s="22"/>
      <c r="CC6" s="22"/>
      <c r="CD6" s="22"/>
      <c r="CE6" s="22"/>
      <c r="CF6" s="22"/>
      <c r="CG6" s="22"/>
      <c r="CH6" s="22"/>
      <c r="CI6" s="22"/>
      <c r="CJ6" s="22"/>
      <c r="CK6" s="22"/>
      <c r="CL6" s="22"/>
      <c r="CM6" s="22"/>
      <c r="CN6" s="22"/>
      <c r="CO6" s="22"/>
      <c r="CP6" s="23">
        <f t="shared" si="9"/>
        <v>1</v>
      </c>
      <c r="CQ6" s="22">
        <f>SUM(CR6:DK6)</f>
        <v>29594219</v>
      </c>
      <c r="CR6" s="22">
        <f t="shared" si="14"/>
        <v>0</v>
      </c>
      <c r="CS6" s="22">
        <f t="shared" si="11"/>
        <v>12000000</v>
      </c>
      <c r="CT6" s="22">
        <f t="shared" si="11"/>
        <v>0</v>
      </c>
      <c r="CU6" s="22">
        <f t="shared" si="11"/>
        <v>0</v>
      </c>
      <c r="CV6" s="22">
        <f t="shared" si="11"/>
        <v>0</v>
      </c>
      <c r="CW6" s="22">
        <f t="shared" si="11"/>
        <v>0</v>
      </c>
      <c r="CX6" s="22">
        <f t="shared" si="11"/>
        <v>0</v>
      </c>
      <c r="CY6" s="22">
        <f t="shared" si="11"/>
        <v>0</v>
      </c>
      <c r="CZ6" s="22">
        <f t="shared" si="11"/>
        <v>0</v>
      </c>
      <c r="DA6" s="22">
        <f t="shared" si="11"/>
        <v>0</v>
      </c>
      <c r="DB6" s="22">
        <f t="shared" si="11"/>
        <v>0</v>
      </c>
      <c r="DC6" s="22">
        <f t="shared" si="11"/>
        <v>0</v>
      </c>
      <c r="DD6" s="22">
        <f t="shared" si="11"/>
        <v>0</v>
      </c>
      <c r="DE6" s="22">
        <f t="shared" si="11"/>
        <v>17594219</v>
      </c>
      <c r="DF6" s="22">
        <f t="shared" si="11"/>
        <v>0</v>
      </c>
      <c r="DG6" s="22">
        <f t="shared" si="11"/>
        <v>0</v>
      </c>
      <c r="DH6" s="22">
        <f t="shared" si="11"/>
        <v>0</v>
      </c>
      <c r="DI6" s="22">
        <f t="shared" si="12"/>
        <v>0</v>
      </c>
      <c r="DJ6" s="22">
        <f t="shared" si="12"/>
        <v>0</v>
      </c>
      <c r="DK6" s="22">
        <f t="shared" si="12"/>
        <v>0</v>
      </c>
      <c r="DM6" s="26">
        <f t="shared" si="13"/>
        <v>29594219</v>
      </c>
      <c r="DO6" s="147"/>
      <c r="DP6" s="154"/>
      <c r="DQ6" s="154"/>
      <c r="DR6" s="154"/>
      <c r="DS6" s="154"/>
      <c r="DT6" s="162"/>
      <c r="DU6" s="162"/>
    </row>
    <row r="7" spans="1:125" ht="54.75" hidden="1" customHeight="1" x14ac:dyDescent="0.25">
      <c r="A7" s="27"/>
      <c r="B7" s="29" t="s">
        <v>57</v>
      </c>
      <c r="C7" s="18" t="s">
        <v>58</v>
      </c>
      <c r="D7" s="19" t="s">
        <v>59</v>
      </c>
      <c r="E7" s="20">
        <v>510</v>
      </c>
      <c r="F7" s="21" t="s">
        <v>60</v>
      </c>
      <c r="G7" s="22">
        <f t="shared" si="0"/>
        <v>36000000</v>
      </c>
      <c r="H7" s="22"/>
      <c r="I7" s="22"/>
      <c r="J7" s="22">
        <v>16000000</v>
      </c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>
        <v>20000000</v>
      </c>
      <c r="AB7" s="23">
        <f t="shared" si="1"/>
        <v>0</v>
      </c>
      <c r="AC7" s="22">
        <f>SUM(AD7:AW7)</f>
        <v>0</v>
      </c>
      <c r="AD7" s="22"/>
      <c r="AE7" s="22"/>
      <c r="AF7" s="22"/>
      <c r="AG7" s="22"/>
      <c r="AH7" s="22"/>
      <c r="AI7" s="22"/>
      <c r="AJ7" s="22"/>
      <c r="AK7" s="22"/>
      <c r="AL7" s="22"/>
      <c r="AM7" s="22"/>
      <c r="AN7" s="22"/>
      <c r="AO7" s="22"/>
      <c r="AP7" s="22"/>
      <c r="AQ7" s="22"/>
      <c r="AR7" s="22"/>
      <c r="AS7" s="22"/>
      <c r="AT7" s="22"/>
      <c r="AU7" s="22"/>
      <c r="AV7" s="22"/>
      <c r="AW7" s="22"/>
      <c r="AX7" s="23">
        <f t="shared" si="3"/>
        <v>1</v>
      </c>
      <c r="AY7" s="22">
        <f t="shared" si="4"/>
        <v>36000000</v>
      </c>
      <c r="AZ7" s="22">
        <f t="shared" si="5"/>
        <v>0</v>
      </c>
      <c r="BA7" s="22">
        <f t="shared" si="5"/>
        <v>0</v>
      </c>
      <c r="BB7" s="22">
        <f t="shared" si="5"/>
        <v>16000000</v>
      </c>
      <c r="BC7" s="22">
        <f t="shared" si="5"/>
        <v>0</v>
      </c>
      <c r="BD7" s="22">
        <f t="shared" si="5"/>
        <v>0</v>
      </c>
      <c r="BE7" s="22">
        <f t="shared" si="5"/>
        <v>0</v>
      </c>
      <c r="BF7" s="22">
        <f t="shared" si="5"/>
        <v>0</v>
      </c>
      <c r="BG7" s="22">
        <f t="shared" si="5"/>
        <v>0</v>
      </c>
      <c r="BH7" s="22">
        <f t="shared" si="5"/>
        <v>0</v>
      </c>
      <c r="BI7" s="22">
        <f t="shared" si="5"/>
        <v>0</v>
      </c>
      <c r="BJ7" s="22">
        <f t="shared" si="5"/>
        <v>0</v>
      </c>
      <c r="BK7" s="22">
        <f t="shared" si="5"/>
        <v>0</v>
      </c>
      <c r="BL7" s="22">
        <f t="shared" si="5"/>
        <v>0</v>
      </c>
      <c r="BM7" s="22">
        <f t="shared" si="5"/>
        <v>0</v>
      </c>
      <c r="BN7" s="22">
        <f t="shared" si="5"/>
        <v>0</v>
      </c>
      <c r="BO7" s="22">
        <f t="shared" si="5"/>
        <v>0</v>
      </c>
      <c r="BP7" s="22">
        <f t="shared" si="6"/>
        <v>0</v>
      </c>
      <c r="BQ7" s="22">
        <f t="shared" si="6"/>
        <v>0</v>
      </c>
      <c r="BR7" s="22">
        <f t="shared" si="6"/>
        <v>0</v>
      </c>
      <c r="BS7" s="22">
        <f t="shared" si="6"/>
        <v>20000000</v>
      </c>
      <c r="BT7" s="23">
        <f t="shared" si="7"/>
        <v>0</v>
      </c>
      <c r="BU7" s="22">
        <f t="shared" si="8"/>
        <v>0</v>
      </c>
      <c r="BV7" s="22"/>
      <c r="BW7" s="22"/>
      <c r="BX7" s="22"/>
      <c r="BY7" s="22"/>
      <c r="BZ7" s="22"/>
      <c r="CA7" s="22"/>
      <c r="CB7" s="22"/>
      <c r="CC7" s="22"/>
      <c r="CD7" s="22"/>
      <c r="CE7" s="22"/>
      <c r="CF7" s="22"/>
      <c r="CG7" s="22"/>
      <c r="CH7" s="22"/>
      <c r="CI7" s="22"/>
      <c r="CJ7" s="22"/>
      <c r="CK7" s="22"/>
      <c r="CL7" s="22"/>
      <c r="CM7" s="22"/>
      <c r="CN7" s="22"/>
      <c r="CO7" s="22"/>
      <c r="CP7" s="23">
        <f t="shared" si="9"/>
        <v>1</v>
      </c>
      <c r="CQ7" s="22">
        <f t="shared" si="10"/>
        <v>36000000</v>
      </c>
      <c r="CR7" s="22">
        <f t="shared" si="14"/>
        <v>0</v>
      </c>
      <c r="CS7" s="22">
        <f t="shared" si="11"/>
        <v>0</v>
      </c>
      <c r="CT7" s="22">
        <f t="shared" si="11"/>
        <v>16000000</v>
      </c>
      <c r="CU7" s="22">
        <f t="shared" si="11"/>
        <v>0</v>
      </c>
      <c r="CV7" s="22">
        <f t="shared" si="11"/>
        <v>0</v>
      </c>
      <c r="CW7" s="22">
        <f t="shared" si="11"/>
        <v>0</v>
      </c>
      <c r="CX7" s="22">
        <f t="shared" si="11"/>
        <v>0</v>
      </c>
      <c r="CY7" s="22">
        <f t="shared" si="11"/>
        <v>0</v>
      </c>
      <c r="CZ7" s="22">
        <f t="shared" si="11"/>
        <v>0</v>
      </c>
      <c r="DA7" s="22">
        <f t="shared" si="11"/>
        <v>0</v>
      </c>
      <c r="DB7" s="22">
        <f t="shared" si="11"/>
        <v>0</v>
      </c>
      <c r="DC7" s="22">
        <f t="shared" si="11"/>
        <v>0</v>
      </c>
      <c r="DD7" s="22">
        <f t="shared" si="11"/>
        <v>0</v>
      </c>
      <c r="DE7" s="22">
        <f t="shared" si="11"/>
        <v>0</v>
      </c>
      <c r="DF7" s="22">
        <f t="shared" si="11"/>
        <v>0</v>
      </c>
      <c r="DG7" s="22">
        <f t="shared" si="11"/>
        <v>0</v>
      </c>
      <c r="DH7" s="22">
        <f t="shared" si="11"/>
        <v>0</v>
      </c>
      <c r="DI7" s="22">
        <f t="shared" si="12"/>
        <v>0</v>
      </c>
      <c r="DJ7" s="22">
        <f t="shared" si="12"/>
        <v>0</v>
      </c>
      <c r="DK7" s="22">
        <f t="shared" si="12"/>
        <v>20000000</v>
      </c>
      <c r="DM7" s="26">
        <f t="shared" si="13"/>
        <v>36000000</v>
      </c>
      <c r="DO7" s="147"/>
      <c r="DP7" s="154"/>
      <c r="DQ7" s="154"/>
      <c r="DR7" s="154"/>
      <c r="DS7" s="154"/>
      <c r="DT7" s="162"/>
      <c r="DU7" s="162"/>
    </row>
    <row r="8" spans="1:125" ht="63.75" hidden="1" customHeight="1" x14ac:dyDescent="0.25">
      <c r="A8" s="27"/>
      <c r="B8" s="201" t="s">
        <v>61</v>
      </c>
      <c r="C8" s="30" t="s">
        <v>62</v>
      </c>
      <c r="D8" s="19" t="s">
        <v>63</v>
      </c>
      <c r="E8" s="20">
        <v>310</v>
      </c>
      <c r="F8" s="21" t="s">
        <v>56</v>
      </c>
      <c r="G8" s="22">
        <f t="shared" si="0"/>
        <v>178290131</v>
      </c>
      <c r="H8" s="22"/>
      <c r="I8" s="22">
        <f>120000000+58290131</f>
        <v>178290131</v>
      </c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3">
        <f t="shared" si="1"/>
        <v>0.67306024919573371</v>
      </c>
      <c r="AC8" s="22">
        <f>SUM(AD8:AW8)</f>
        <v>120000000</v>
      </c>
      <c r="AD8" s="22"/>
      <c r="AE8" s="22">
        <f>+'[1]ENERO 2017'!$K$106</f>
        <v>120000000</v>
      </c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3">
        <f t="shared" si="3"/>
        <v>0.32693975080426629</v>
      </c>
      <c r="AY8" s="22">
        <f t="shared" si="4"/>
        <v>58290131</v>
      </c>
      <c r="AZ8" s="22">
        <f t="shared" si="5"/>
        <v>0</v>
      </c>
      <c r="BA8" s="22">
        <f t="shared" si="5"/>
        <v>58290131</v>
      </c>
      <c r="BB8" s="22">
        <f t="shared" si="5"/>
        <v>0</v>
      </c>
      <c r="BC8" s="22">
        <f t="shared" si="5"/>
        <v>0</v>
      </c>
      <c r="BD8" s="22">
        <f t="shared" si="5"/>
        <v>0</v>
      </c>
      <c r="BE8" s="22">
        <f t="shared" si="5"/>
        <v>0</v>
      </c>
      <c r="BF8" s="22">
        <f t="shared" si="5"/>
        <v>0</v>
      </c>
      <c r="BG8" s="22">
        <f t="shared" si="5"/>
        <v>0</v>
      </c>
      <c r="BH8" s="22">
        <f t="shared" si="5"/>
        <v>0</v>
      </c>
      <c r="BI8" s="22">
        <f t="shared" si="5"/>
        <v>0</v>
      </c>
      <c r="BJ8" s="22">
        <f t="shared" si="5"/>
        <v>0</v>
      </c>
      <c r="BK8" s="22">
        <f t="shared" si="5"/>
        <v>0</v>
      </c>
      <c r="BL8" s="22">
        <f t="shared" si="5"/>
        <v>0</v>
      </c>
      <c r="BM8" s="22">
        <f t="shared" si="5"/>
        <v>0</v>
      </c>
      <c r="BN8" s="22">
        <f t="shared" si="5"/>
        <v>0</v>
      </c>
      <c r="BO8" s="22">
        <f t="shared" si="5"/>
        <v>0</v>
      </c>
      <c r="BP8" s="22">
        <f t="shared" si="6"/>
        <v>0</v>
      </c>
      <c r="BQ8" s="22">
        <f t="shared" si="6"/>
        <v>0</v>
      </c>
      <c r="BR8" s="22">
        <f t="shared" si="6"/>
        <v>0</v>
      </c>
      <c r="BS8" s="22">
        <f t="shared" si="6"/>
        <v>0</v>
      </c>
      <c r="BT8" s="23">
        <f t="shared" si="7"/>
        <v>0.22663302098308516</v>
      </c>
      <c r="BU8" s="22">
        <f>SUM(BV8:CO8)</f>
        <v>40406431</v>
      </c>
      <c r="BV8" s="22"/>
      <c r="BW8" s="22">
        <f>+'[2]FEBRERO 2017'!$H$112</f>
        <v>40406431</v>
      </c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3">
        <f t="shared" si="9"/>
        <v>0.77336697901691487</v>
      </c>
      <c r="CQ8" s="22">
        <f t="shared" si="10"/>
        <v>137883700</v>
      </c>
      <c r="CR8" s="22">
        <f t="shared" si="14"/>
        <v>0</v>
      </c>
      <c r="CS8" s="22">
        <f t="shared" si="11"/>
        <v>137883700</v>
      </c>
      <c r="CT8" s="22">
        <f t="shared" si="11"/>
        <v>0</v>
      </c>
      <c r="CU8" s="22">
        <f t="shared" si="11"/>
        <v>0</v>
      </c>
      <c r="CV8" s="22">
        <f t="shared" si="11"/>
        <v>0</v>
      </c>
      <c r="CW8" s="22">
        <f t="shared" si="11"/>
        <v>0</v>
      </c>
      <c r="CX8" s="22">
        <f t="shared" si="11"/>
        <v>0</v>
      </c>
      <c r="CY8" s="22">
        <f t="shared" si="11"/>
        <v>0</v>
      </c>
      <c r="CZ8" s="22">
        <f t="shared" si="11"/>
        <v>0</v>
      </c>
      <c r="DA8" s="22">
        <f t="shared" si="11"/>
        <v>0</v>
      </c>
      <c r="DB8" s="22">
        <f t="shared" si="11"/>
        <v>0</v>
      </c>
      <c r="DC8" s="22">
        <f t="shared" si="11"/>
        <v>0</v>
      </c>
      <c r="DD8" s="22">
        <f t="shared" si="11"/>
        <v>0</v>
      </c>
      <c r="DE8" s="22">
        <f t="shared" si="11"/>
        <v>0</v>
      </c>
      <c r="DF8" s="22">
        <f t="shared" si="11"/>
        <v>0</v>
      </c>
      <c r="DG8" s="22">
        <f t="shared" si="11"/>
        <v>0</v>
      </c>
      <c r="DH8" s="22">
        <f t="shared" si="11"/>
        <v>0</v>
      </c>
      <c r="DI8" s="22">
        <f t="shared" si="12"/>
        <v>0</v>
      </c>
      <c r="DJ8" s="22">
        <f t="shared" si="12"/>
        <v>0</v>
      </c>
      <c r="DK8" s="22">
        <f t="shared" si="12"/>
        <v>0</v>
      </c>
      <c r="DM8" s="26">
        <f t="shared" si="13"/>
        <v>178290131</v>
      </c>
      <c r="DO8" s="147"/>
      <c r="DP8" s="154"/>
      <c r="DQ8" s="154"/>
      <c r="DR8" s="154"/>
      <c r="DS8" s="154"/>
      <c r="DT8" s="162"/>
      <c r="DU8" s="162"/>
    </row>
    <row r="9" spans="1:125" ht="65.25" hidden="1" customHeight="1" x14ac:dyDescent="0.25">
      <c r="A9" s="27"/>
      <c r="B9" s="202"/>
      <c r="C9" s="18" t="s">
        <v>64</v>
      </c>
      <c r="D9" s="19" t="s">
        <v>65</v>
      </c>
      <c r="E9" s="20">
        <v>310</v>
      </c>
      <c r="F9" s="21" t="s">
        <v>66</v>
      </c>
      <c r="G9" s="22">
        <f t="shared" si="0"/>
        <v>359000000</v>
      </c>
      <c r="H9" s="22"/>
      <c r="I9" s="22">
        <f>280000000-158290131</f>
        <v>121709869</v>
      </c>
      <c r="J9" s="22"/>
      <c r="K9" s="22">
        <v>186290131</v>
      </c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>
        <v>51000000</v>
      </c>
      <c r="AB9" s="23">
        <f t="shared" si="1"/>
        <v>0.12591944289693593</v>
      </c>
      <c r="AC9" s="22">
        <f t="shared" si="2"/>
        <v>45205080</v>
      </c>
      <c r="AD9" s="22"/>
      <c r="AE9" s="22">
        <f>+'[2]FEBRERO 2017'!$K$125</f>
        <v>5834000</v>
      </c>
      <c r="AF9" s="22"/>
      <c r="AG9" s="22">
        <f>+'[2]FEBRERO 2017'!$L$125</f>
        <v>4371080</v>
      </c>
      <c r="AH9" s="22"/>
      <c r="AI9" s="22"/>
      <c r="AJ9" s="22"/>
      <c r="AK9" s="22"/>
      <c r="AL9" s="22"/>
      <c r="AM9" s="22"/>
      <c r="AN9" s="22"/>
      <c r="AO9" s="22"/>
      <c r="AP9" s="22"/>
      <c r="AQ9" s="22"/>
      <c r="AR9" s="22"/>
      <c r="AS9" s="22"/>
      <c r="AT9" s="22"/>
      <c r="AU9" s="22"/>
      <c r="AV9" s="22"/>
      <c r="AW9" s="22">
        <f>+'[1]ENERO 2017'!$G$112</f>
        <v>35000000</v>
      </c>
      <c r="AX9" s="23">
        <f t="shared" si="3"/>
        <v>0.87408055710306409</v>
      </c>
      <c r="AY9" s="22">
        <f t="shared" si="4"/>
        <v>313794920</v>
      </c>
      <c r="AZ9" s="22">
        <f t="shared" si="5"/>
        <v>0</v>
      </c>
      <c r="BA9" s="22">
        <f t="shared" si="5"/>
        <v>115875869</v>
      </c>
      <c r="BB9" s="22">
        <f t="shared" si="5"/>
        <v>0</v>
      </c>
      <c r="BC9" s="22">
        <f t="shared" si="5"/>
        <v>181919051</v>
      </c>
      <c r="BD9" s="22">
        <f t="shared" si="5"/>
        <v>0</v>
      </c>
      <c r="BE9" s="22">
        <f t="shared" si="5"/>
        <v>0</v>
      </c>
      <c r="BF9" s="22">
        <f t="shared" si="5"/>
        <v>0</v>
      </c>
      <c r="BG9" s="22">
        <f t="shared" si="5"/>
        <v>0</v>
      </c>
      <c r="BH9" s="22">
        <f t="shared" si="5"/>
        <v>0</v>
      </c>
      <c r="BI9" s="22">
        <f t="shared" si="5"/>
        <v>0</v>
      </c>
      <c r="BJ9" s="22">
        <f t="shared" si="5"/>
        <v>0</v>
      </c>
      <c r="BK9" s="22">
        <f t="shared" si="5"/>
        <v>0</v>
      </c>
      <c r="BL9" s="22">
        <f t="shared" si="5"/>
        <v>0</v>
      </c>
      <c r="BM9" s="22">
        <f t="shared" si="5"/>
        <v>0</v>
      </c>
      <c r="BN9" s="22">
        <f t="shared" si="5"/>
        <v>0</v>
      </c>
      <c r="BO9" s="22">
        <f t="shared" si="5"/>
        <v>0</v>
      </c>
      <c r="BP9" s="22">
        <f t="shared" si="6"/>
        <v>0</v>
      </c>
      <c r="BQ9" s="22">
        <f t="shared" si="6"/>
        <v>0</v>
      </c>
      <c r="BR9" s="22">
        <f t="shared" si="6"/>
        <v>0</v>
      </c>
      <c r="BS9" s="22">
        <f t="shared" si="6"/>
        <v>16000000</v>
      </c>
      <c r="BT9" s="23">
        <f t="shared" si="7"/>
        <v>2.8426406685236768E-2</v>
      </c>
      <c r="BU9" s="22">
        <f>SUM(BV9:CO9)</f>
        <v>10205080</v>
      </c>
      <c r="BV9" s="22"/>
      <c r="BW9" s="22">
        <f>+'[2]FEBRERO 2017'!$K$125</f>
        <v>5834000</v>
      </c>
      <c r="BX9" s="22"/>
      <c r="BY9" s="22">
        <f>+'[2]FEBRERO 2017'!$L$125</f>
        <v>4371080</v>
      </c>
      <c r="BZ9" s="22"/>
      <c r="CA9" s="22"/>
      <c r="CB9" s="22"/>
      <c r="CC9" s="22"/>
      <c r="CD9" s="22"/>
      <c r="CE9" s="22"/>
      <c r="CF9" s="22"/>
      <c r="CG9" s="22"/>
      <c r="CH9" s="22"/>
      <c r="CI9" s="22"/>
      <c r="CJ9" s="22"/>
      <c r="CK9" s="22"/>
      <c r="CL9" s="22"/>
      <c r="CM9" s="22"/>
      <c r="CN9" s="22"/>
      <c r="CO9" s="22"/>
      <c r="CP9" s="23">
        <f t="shared" si="9"/>
        <v>0.97157359331476323</v>
      </c>
      <c r="CQ9" s="22">
        <f t="shared" si="10"/>
        <v>348794920</v>
      </c>
      <c r="CR9" s="22">
        <f t="shared" si="14"/>
        <v>0</v>
      </c>
      <c r="CS9" s="22">
        <f t="shared" si="11"/>
        <v>115875869</v>
      </c>
      <c r="CT9" s="22">
        <f t="shared" si="11"/>
        <v>0</v>
      </c>
      <c r="CU9" s="22">
        <f t="shared" si="11"/>
        <v>181919051</v>
      </c>
      <c r="CV9" s="22">
        <f t="shared" si="11"/>
        <v>0</v>
      </c>
      <c r="CW9" s="22">
        <f t="shared" si="11"/>
        <v>0</v>
      </c>
      <c r="CX9" s="22">
        <f t="shared" si="11"/>
        <v>0</v>
      </c>
      <c r="CY9" s="22">
        <f t="shared" si="11"/>
        <v>0</v>
      </c>
      <c r="CZ9" s="22">
        <f t="shared" si="11"/>
        <v>0</v>
      </c>
      <c r="DA9" s="22">
        <f t="shared" si="11"/>
        <v>0</v>
      </c>
      <c r="DB9" s="22">
        <f t="shared" si="11"/>
        <v>0</v>
      </c>
      <c r="DC9" s="22">
        <f t="shared" si="11"/>
        <v>0</v>
      </c>
      <c r="DD9" s="22">
        <f t="shared" si="11"/>
        <v>0</v>
      </c>
      <c r="DE9" s="22">
        <f t="shared" si="11"/>
        <v>0</v>
      </c>
      <c r="DF9" s="22">
        <f t="shared" si="11"/>
        <v>0</v>
      </c>
      <c r="DG9" s="22">
        <f t="shared" si="11"/>
        <v>0</v>
      </c>
      <c r="DH9" s="22">
        <f t="shared" si="11"/>
        <v>0</v>
      </c>
      <c r="DI9" s="22">
        <f t="shared" si="12"/>
        <v>0</v>
      </c>
      <c r="DJ9" s="22">
        <f t="shared" si="12"/>
        <v>0</v>
      </c>
      <c r="DK9" s="22">
        <f t="shared" si="12"/>
        <v>51000000</v>
      </c>
      <c r="DM9" s="26">
        <f t="shared" si="13"/>
        <v>359000000</v>
      </c>
      <c r="DO9" s="147"/>
      <c r="DP9" s="154"/>
      <c r="DQ9" s="154"/>
      <c r="DR9" s="154"/>
      <c r="DS9" s="154"/>
      <c r="DT9" s="162"/>
      <c r="DU9" s="162"/>
    </row>
    <row r="10" spans="1:125" ht="19.5" hidden="1" customHeight="1" x14ac:dyDescent="0.25">
      <c r="A10" s="27"/>
      <c r="B10" s="202"/>
      <c r="C10" s="18" t="s">
        <v>67</v>
      </c>
      <c r="D10" s="19" t="s">
        <v>68</v>
      </c>
      <c r="E10" s="20">
        <v>310</v>
      </c>
      <c r="F10" s="21" t="s">
        <v>56</v>
      </c>
      <c r="G10" s="22">
        <f t="shared" si="0"/>
        <v>30000000</v>
      </c>
      <c r="H10" s="22"/>
      <c r="I10" s="22">
        <v>30000000</v>
      </c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3">
        <f t="shared" si="1"/>
        <v>1</v>
      </c>
      <c r="AC10" s="22">
        <f t="shared" si="2"/>
        <v>30000000</v>
      </c>
      <c r="AD10" s="22"/>
      <c r="AE10" s="22">
        <f>+'[2]FEBRERO 2017'!$K$140</f>
        <v>30000000</v>
      </c>
      <c r="AF10" s="22"/>
      <c r="AG10" s="22"/>
      <c r="AH10" s="22"/>
      <c r="AI10" s="22"/>
      <c r="AJ10" s="22"/>
      <c r="AK10" s="22"/>
      <c r="AL10" s="22"/>
      <c r="AM10" s="22"/>
      <c r="AN10" s="22"/>
      <c r="AO10" s="22"/>
      <c r="AP10" s="22"/>
      <c r="AQ10" s="22"/>
      <c r="AR10" s="22"/>
      <c r="AS10" s="22"/>
      <c r="AT10" s="22"/>
      <c r="AU10" s="22"/>
      <c r="AV10" s="22"/>
      <c r="AW10" s="22"/>
      <c r="AX10" s="23">
        <f t="shared" si="3"/>
        <v>0</v>
      </c>
      <c r="AY10" s="22">
        <f t="shared" si="4"/>
        <v>0</v>
      </c>
      <c r="AZ10" s="22">
        <f t="shared" si="5"/>
        <v>0</v>
      </c>
      <c r="BA10" s="22">
        <f t="shared" si="5"/>
        <v>0</v>
      </c>
      <c r="BB10" s="22">
        <f t="shared" si="5"/>
        <v>0</v>
      </c>
      <c r="BC10" s="22">
        <f t="shared" si="5"/>
        <v>0</v>
      </c>
      <c r="BD10" s="22">
        <f t="shared" si="5"/>
        <v>0</v>
      </c>
      <c r="BE10" s="22">
        <f t="shared" si="5"/>
        <v>0</v>
      </c>
      <c r="BF10" s="22">
        <f t="shared" si="5"/>
        <v>0</v>
      </c>
      <c r="BG10" s="22">
        <f t="shared" si="5"/>
        <v>0</v>
      </c>
      <c r="BH10" s="22">
        <f t="shared" si="5"/>
        <v>0</v>
      </c>
      <c r="BI10" s="22">
        <f t="shared" si="5"/>
        <v>0</v>
      </c>
      <c r="BJ10" s="22">
        <f t="shared" si="5"/>
        <v>0</v>
      </c>
      <c r="BK10" s="22">
        <f t="shared" si="5"/>
        <v>0</v>
      </c>
      <c r="BL10" s="22">
        <f t="shared" si="5"/>
        <v>0</v>
      </c>
      <c r="BM10" s="22">
        <f t="shared" si="5"/>
        <v>0</v>
      </c>
      <c r="BN10" s="22">
        <f t="shared" si="5"/>
        <v>0</v>
      </c>
      <c r="BO10" s="22">
        <f t="shared" si="5"/>
        <v>0</v>
      </c>
      <c r="BP10" s="22">
        <f t="shared" si="6"/>
        <v>0</v>
      </c>
      <c r="BQ10" s="22">
        <f t="shared" si="6"/>
        <v>0</v>
      </c>
      <c r="BR10" s="22">
        <f t="shared" si="6"/>
        <v>0</v>
      </c>
      <c r="BS10" s="22">
        <f t="shared" si="6"/>
        <v>0</v>
      </c>
      <c r="BT10" s="23">
        <f t="shared" si="7"/>
        <v>0</v>
      </c>
      <c r="BU10" s="22">
        <f t="shared" si="8"/>
        <v>0</v>
      </c>
      <c r="BV10" s="22"/>
      <c r="BW10" s="22"/>
      <c r="BX10" s="22"/>
      <c r="BY10" s="22"/>
      <c r="BZ10" s="22"/>
      <c r="CA10" s="22"/>
      <c r="CB10" s="22"/>
      <c r="CC10" s="22"/>
      <c r="CD10" s="22"/>
      <c r="CE10" s="22"/>
      <c r="CF10" s="22"/>
      <c r="CG10" s="22"/>
      <c r="CH10" s="22"/>
      <c r="CI10" s="22"/>
      <c r="CJ10" s="22"/>
      <c r="CK10" s="22"/>
      <c r="CL10" s="22"/>
      <c r="CM10" s="22"/>
      <c r="CN10" s="22"/>
      <c r="CO10" s="22"/>
      <c r="CP10" s="23">
        <f t="shared" si="9"/>
        <v>1</v>
      </c>
      <c r="CQ10" s="22">
        <f t="shared" si="10"/>
        <v>30000000</v>
      </c>
      <c r="CR10" s="22">
        <f t="shared" si="14"/>
        <v>0</v>
      </c>
      <c r="CS10" s="22">
        <f t="shared" si="11"/>
        <v>30000000</v>
      </c>
      <c r="CT10" s="22">
        <f t="shared" si="11"/>
        <v>0</v>
      </c>
      <c r="CU10" s="22">
        <f t="shared" si="11"/>
        <v>0</v>
      </c>
      <c r="CV10" s="22">
        <f t="shared" si="11"/>
        <v>0</v>
      </c>
      <c r="CW10" s="22">
        <f t="shared" si="11"/>
        <v>0</v>
      </c>
      <c r="CX10" s="22">
        <f t="shared" si="11"/>
        <v>0</v>
      </c>
      <c r="CY10" s="22">
        <f t="shared" si="11"/>
        <v>0</v>
      </c>
      <c r="CZ10" s="22">
        <f t="shared" si="11"/>
        <v>0</v>
      </c>
      <c r="DA10" s="22">
        <f t="shared" si="11"/>
        <v>0</v>
      </c>
      <c r="DB10" s="22">
        <f t="shared" si="11"/>
        <v>0</v>
      </c>
      <c r="DC10" s="22">
        <f t="shared" si="11"/>
        <v>0</v>
      </c>
      <c r="DD10" s="22">
        <f t="shared" si="11"/>
        <v>0</v>
      </c>
      <c r="DE10" s="22">
        <f t="shared" si="11"/>
        <v>0</v>
      </c>
      <c r="DF10" s="22">
        <f t="shared" si="11"/>
        <v>0</v>
      </c>
      <c r="DG10" s="22">
        <f t="shared" si="11"/>
        <v>0</v>
      </c>
      <c r="DH10" s="22">
        <f t="shared" si="11"/>
        <v>0</v>
      </c>
      <c r="DI10" s="22">
        <f t="shared" si="12"/>
        <v>0</v>
      </c>
      <c r="DJ10" s="22">
        <f t="shared" si="12"/>
        <v>0</v>
      </c>
      <c r="DK10" s="22">
        <f t="shared" si="12"/>
        <v>0</v>
      </c>
      <c r="DM10" s="26">
        <f t="shared" si="13"/>
        <v>30000000</v>
      </c>
      <c r="DO10" s="147"/>
      <c r="DP10" s="154"/>
      <c r="DQ10" s="154"/>
      <c r="DR10" s="154"/>
      <c r="DS10" s="154"/>
      <c r="DT10" s="162"/>
      <c r="DU10" s="162"/>
    </row>
    <row r="11" spans="1:125" ht="35.25" hidden="1" customHeight="1" x14ac:dyDescent="0.25">
      <c r="A11" s="27"/>
      <c r="B11" s="202"/>
      <c r="C11" s="18" t="s">
        <v>69</v>
      </c>
      <c r="D11" s="19" t="s">
        <v>70</v>
      </c>
      <c r="E11" s="20">
        <v>310</v>
      </c>
      <c r="F11" s="21" t="s">
        <v>56</v>
      </c>
      <c r="G11" s="22">
        <f t="shared" si="0"/>
        <v>23240492</v>
      </c>
      <c r="H11" s="31"/>
      <c r="I11" s="22"/>
      <c r="J11" s="31"/>
      <c r="K11" s="22">
        <v>23240492</v>
      </c>
      <c r="L11" s="31"/>
      <c r="M11" s="22"/>
      <c r="N11" s="22"/>
      <c r="O11" s="31"/>
      <c r="P11" s="25"/>
      <c r="Q11" s="25"/>
      <c r="R11" s="25"/>
      <c r="S11" s="25"/>
      <c r="T11" s="25"/>
      <c r="U11" s="22"/>
      <c r="V11" s="25"/>
      <c r="W11" s="25"/>
      <c r="X11" s="25"/>
      <c r="Y11" s="25"/>
      <c r="Z11" s="25"/>
      <c r="AA11" s="31"/>
      <c r="AB11" s="23">
        <f t="shared" si="1"/>
        <v>0</v>
      </c>
      <c r="AC11" s="22">
        <f t="shared" si="2"/>
        <v>0</v>
      </c>
      <c r="AD11" s="22"/>
      <c r="AE11" s="22"/>
      <c r="AF11" s="22"/>
      <c r="AG11" s="22"/>
      <c r="AH11" s="22"/>
      <c r="AI11" s="22"/>
      <c r="AJ11" s="22"/>
      <c r="AK11" s="22"/>
      <c r="AL11" s="22"/>
      <c r="AM11" s="22"/>
      <c r="AN11" s="22"/>
      <c r="AO11" s="22"/>
      <c r="AP11" s="22"/>
      <c r="AQ11" s="22"/>
      <c r="AR11" s="22"/>
      <c r="AS11" s="22"/>
      <c r="AT11" s="22"/>
      <c r="AU11" s="22"/>
      <c r="AV11" s="22"/>
      <c r="AW11" s="22"/>
      <c r="AX11" s="23">
        <f t="shared" si="3"/>
        <v>1</v>
      </c>
      <c r="AY11" s="22">
        <f t="shared" si="4"/>
        <v>23240492</v>
      </c>
      <c r="AZ11" s="22">
        <f t="shared" si="5"/>
        <v>0</v>
      </c>
      <c r="BA11" s="22">
        <f t="shared" si="5"/>
        <v>0</v>
      </c>
      <c r="BB11" s="22">
        <f t="shared" si="5"/>
        <v>0</v>
      </c>
      <c r="BC11" s="22">
        <f t="shared" si="5"/>
        <v>23240492</v>
      </c>
      <c r="BD11" s="22">
        <f t="shared" si="5"/>
        <v>0</v>
      </c>
      <c r="BE11" s="22">
        <f t="shared" si="5"/>
        <v>0</v>
      </c>
      <c r="BF11" s="22">
        <f t="shared" si="5"/>
        <v>0</v>
      </c>
      <c r="BG11" s="22">
        <f t="shared" si="5"/>
        <v>0</v>
      </c>
      <c r="BH11" s="22">
        <f t="shared" si="5"/>
        <v>0</v>
      </c>
      <c r="BI11" s="22">
        <f t="shared" si="5"/>
        <v>0</v>
      </c>
      <c r="BJ11" s="22">
        <f t="shared" si="5"/>
        <v>0</v>
      </c>
      <c r="BK11" s="22">
        <f t="shared" si="5"/>
        <v>0</v>
      </c>
      <c r="BL11" s="22">
        <f t="shared" si="5"/>
        <v>0</v>
      </c>
      <c r="BM11" s="22">
        <f t="shared" si="5"/>
        <v>0</v>
      </c>
      <c r="BN11" s="22">
        <f t="shared" si="5"/>
        <v>0</v>
      </c>
      <c r="BO11" s="22">
        <f t="shared" si="5"/>
        <v>0</v>
      </c>
      <c r="BP11" s="22">
        <f t="shared" si="6"/>
        <v>0</v>
      </c>
      <c r="BQ11" s="22">
        <f t="shared" si="6"/>
        <v>0</v>
      </c>
      <c r="BR11" s="22">
        <f t="shared" si="6"/>
        <v>0</v>
      </c>
      <c r="BS11" s="22">
        <f t="shared" si="6"/>
        <v>0</v>
      </c>
      <c r="BT11" s="23">
        <f t="shared" si="7"/>
        <v>0</v>
      </c>
      <c r="BU11" s="22">
        <f t="shared" si="8"/>
        <v>0</v>
      </c>
      <c r="BV11" s="22"/>
      <c r="BW11" s="22"/>
      <c r="BX11" s="22"/>
      <c r="BY11" s="22"/>
      <c r="BZ11" s="22"/>
      <c r="CA11" s="22"/>
      <c r="CB11" s="22"/>
      <c r="CC11" s="22"/>
      <c r="CD11" s="22"/>
      <c r="CE11" s="22"/>
      <c r="CF11" s="22"/>
      <c r="CG11" s="22"/>
      <c r="CH11" s="22"/>
      <c r="CI11" s="22"/>
      <c r="CJ11" s="22"/>
      <c r="CK11" s="22"/>
      <c r="CL11" s="22"/>
      <c r="CM11" s="22"/>
      <c r="CN11" s="22"/>
      <c r="CO11" s="22"/>
      <c r="CP11" s="23">
        <f t="shared" si="9"/>
        <v>1</v>
      </c>
      <c r="CQ11" s="22">
        <f t="shared" si="10"/>
        <v>23240492</v>
      </c>
      <c r="CR11" s="22">
        <f t="shared" si="14"/>
        <v>0</v>
      </c>
      <c r="CS11" s="22">
        <f t="shared" si="11"/>
        <v>0</v>
      </c>
      <c r="CT11" s="22">
        <f t="shared" si="11"/>
        <v>0</v>
      </c>
      <c r="CU11" s="22">
        <f t="shared" si="11"/>
        <v>23240492</v>
      </c>
      <c r="CV11" s="22">
        <f t="shared" si="11"/>
        <v>0</v>
      </c>
      <c r="CW11" s="22">
        <f t="shared" si="11"/>
        <v>0</v>
      </c>
      <c r="CX11" s="22">
        <f t="shared" si="11"/>
        <v>0</v>
      </c>
      <c r="CY11" s="22">
        <f t="shared" si="11"/>
        <v>0</v>
      </c>
      <c r="CZ11" s="22">
        <f t="shared" si="11"/>
        <v>0</v>
      </c>
      <c r="DA11" s="22">
        <f t="shared" si="11"/>
        <v>0</v>
      </c>
      <c r="DB11" s="22">
        <f t="shared" si="11"/>
        <v>0</v>
      </c>
      <c r="DC11" s="22">
        <f t="shared" si="11"/>
        <v>0</v>
      </c>
      <c r="DD11" s="22">
        <f t="shared" si="11"/>
        <v>0</v>
      </c>
      <c r="DE11" s="22">
        <f t="shared" si="11"/>
        <v>0</v>
      </c>
      <c r="DF11" s="22">
        <f t="shared" si="11"/>
        <v>0</v>
      </c>
      <c r="DG11" s="22">
        <f t="shared" si="11"/>
        <v>0</v>
      </c>
      <c r="DH11" s="22">
        <f t="shared" si="11"/>
        <v>0</v>
      </c>
      <c r="DI11" s="22">
        <f t="shared" si="12"/>
        <v>0</v>
      </c>
      <c r="DJ11" s="22">
        <f t="shared" si="12"/>
        <v>0</v>
      </c>
      <c r="DK11" s="22">
        <f t="shared" si="12"/>
        <v>0</v>
      </c>
      <c r="DM11" s="26">
        <f t="shared" si="13"/>
        <v>23240492</v>
      </c>
      <c r="DO11" s="147"/>
      <c r="DP11" s="154"/>
      <c r="DQ11" s="154"/>
      <c r="DR11" s="154"/>
      <c r="DS11" s="154"/>
      <c r="DT11" s="162"/>
      <c r="DU11" s="162"/>
    </row>
    <row r="12" spans="1:125" ht="69.75" hidden="1" customHeight="1" x14ac:dyDescent="0.25">
      <c r="A12" s="27"/>
      <c r="B12" s="29" t="s">
        <v>71</v>
      </c>
      <c r="C12" s="30" t="s">
        <v>72</v>
      </c>
      <c r="D12" s="19" t="s">
        <v>73</v>
      </c>
      <c r="E12" s="20">
        <v>510</v>
      </c>
      <c r="F12" s="21" t="s">
        <v>74</v>
      </c>
      <c r="G12" s="22">
        <f t="shared" si="0"/>
        <v>360600000</v>
      </c>
      <c r="H12" s="22"/>
      <c r="I12" s="22">
        <v>140000000</v>
      </c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>
        <v>150000000</v>
      </c>
      <c r="V12" s="22"/>
      <c r="W12" s="22"/>
      <c r="X12" s="22"/>
      <c r="Y12" s="22"/>
      <c r="Z12" s="22"/>
      <c r="AA12" s="22">
        <v>70600000</v>
      </c>
      <c r="AB12" s="23">
        <f t="shared" si="1"/>
        <v>0.44630892956184137</v>
      </c>
      <c r="AC12" s="22">
        <f t="shared" si="2"/>
        <v>160939000</v>
      </c>
      <c r="AD12" s="22"/>
      <c r="AE12" s="22">
        <f>+'[1]ENERO 2017'!$K$549</f>
        <v>140000000</v>
      </c>
      <c r="AF12" s="22"/>
      <c r="AG12" s="22"/>
      <c r="AH12" s="22"/>
      <c r="AI12" s="22"/>
      <c r="AJ12" s="22"/>
      <c r="AK12" s="22"/>
      <c r="AL12" s="22"/>
      <c r="AM12" s="22"/>
      <c r="AN12" s="22"/>
      <c r="AO12" s="22"/>
      <c r="AP12" s="22"/>
      <c r="AQ12" s="22"/>
      <c r="AR12" s="22"/>
      <c r="AS12" s="22"/>
      <c r="AT12" s="22"/>
      <c r="AU12" s="22"/>
      <c r="AV12" s="22"/>
      <c r="AW12" s="22">
        <f>+'[2]FEBRERO 2017'!$AC$723</f>
        <v>20939000</v>
      </c>
      <c r="AX12" s="23">
        <f t="shared" si="3"/>
        <v>0.55369107043815857</v>
      </c>
      <c r="AY12" s="22">
        <f t="shared" si="4"/>
        <v>199661000</v>
      </c>
      <c r="AZ12" s="22">
        <f t="shared" si="5"/>
        <v>0</v>
      </c>
      <c r="BA12" s="22">
        <f t="shared" si="5"/>
        <v>0</v>
      </c>
      <c r="BB12" s="22">
        <f t="shared" si="5"/>
        <v>0</v>
      </c>
      <c r="BC12" s="22">
        <f t="shared" si="5"/>
        <v>0</v>
      </c>
      <c r="BD12" s="22">
        <f t="shared" si="5"/>
        <v>0</v>
      </c>
      <c r="BE12" s="22">
        <f t="shared" si="5"/>
        <v>0</v>
      </c>
      <c r="BF12" s="22">
        <f t="shared" si="5"/>
        <v>0</v>
      </c>
      <c r="BG12" s="22">
        <f t="shared" si="5"/>
        <v>0</v>
      </c>
      <c r="BH12" s="22">
        <f t="shared" si="5"/>
        <v>0</v>
      </c>
      <c r="BI12" s="22">
        <f t="shared" si="5"/>
        <v>0</v>
      </c>
      <c r="BJ12" s="22">
        <f t="shared" si="5"/>
        <v>0</v>
      </c>
      <c r="BK12" s="22">
        <f t="shared" si="5"/>
        <v>0</v>
      </c>
      <c r="BL12" s="22">
        <f t="shared" si="5"/>
        <v>0</v>
      </c>
      <c r="BM12" s="22">
        <f t="shared" si="5"/>
        <v>150000000</v>
      </c>
      <c r="BN12" s="22">
        <f t="shared" si="5"/>
        <v>0</v>
      </c>
      <c r="BO12" s="22">
        <f t="shared" si="5"/>
        <v>0</v>
      </c>
      <c r="BP12" s="22">
        <f t="shared" si="6"/>
        <v>0</v>
      </c>
      <c r="BQ12" s="22">
        <f t="shared" si="6"/>
        <v>0</v>
      </c>
      <c r="BR12" s="22">
        <f t="shared" si="6"/>
        <v>0</v>
      </c>
      <c r="BS12" s="22">
        <f t="shared" si="6"/>
        <v>49661000</v>
      </c>
      <c r="BT12" s="23">
        <f t="shared" si="7"/>
        <v>0.19154981142540212</v>
      </c>
      <c r="BU12" s="22">
        <f t="shared" si="8"/>
        <v>69072862</v>
      </c>
      <c r="BV12" s="22"/>
      <c r="BW12" s="22">
        <f>+'[2]FEBRERO 2017'!$H$726</f>
        <v>48133862</v>
      </c>
      <c r="BX12" s="22"/>
      <c r="BY12" s="22"/>
      <c r="BZ12" s="22"/>
      <c r="CA12" s="22"/>
      <c r="CB12" s="22"/>
      <c r="CC12" s="22"/>
      <c r="CD12" s="22"/>
      <c r="CE12" s="22"/>
      <c r="CF12" s="22"/>
      <c r="CG12" s="22"/>
      <c r="CH12" s="22"/>
      <c r="CI12" s="22"/>
      <c r="CJ12" s="22"/>
      <c r="CK12" s="22"/>
      <c r="CL12" s="22"/>
      <c r="CM12" s="22"/>
      <c r="CN12" s="22"/>
      <c r="CO12" s="22">
        <f>+'[2]FEBRERO 2017'!$H$724+'[2]FEBRERO 2017'!$H$732+'[2]FEBRERO 2017'!$H$734+'[2]FEBRERO 2017'!$H$737</f>
        <v>20939000</v>
      </c>
      <c r="CP12" s="23">
        <f t="shared" si="9"/>
        <v>0.80845018857459783</v>
      </c>
      <c r="CQ12" s="22">
        <f t="shared" si="10"/>
        <v>291527138</v>
      </c>
      <c r="CR12" s="22">
        <f t="shared" si="14"/>
        <v>0</v>
      </c>
      <c r="CS12" s="22">
        <f t="shared" si="11"/>
        <v>91866138</v>
      </c>
      <c r="CT12" s="22">
        <f t="shared" si="11"/>
        <v>0</v>
      </c>
      <c r="CU12" s="22">
        <f t="shared" si="11"/>
        <v>0</v>
      </c>
      <c r="CV12" s="22">
        <f t="shared" si="11"/>
        <v>0</v>
      </c>
      <c r="CW12" s="22">
        <f t="shared" si="11"/>
        <v>0</v>
      </c>
      <c r="CX12" s="22">
        <f t="shared" si="11"/>
        <v>0</v>
      </c>
      <c r="CY12" s="22">
        <f t="shared" si="11"/>
        <v>0</v>
      </c>
      <c r="CZ12" s="22">
        <f t="shared" si="11"/>
        <v>0</v>
      </c>
      <c r="DA12" s="22">
        <f t="shared" si="11"/>
        <v>0</v>
      </c>
      <c r="DB12" s="22">
        <f t="shared" si="11"/>
        <v>0</v>
      </c>
      <c r="DC12" s="22">
        <f t="shared" si="11"/>
        <v>0</v>
      </c>
      <c r="DD12" s="22">
        <f t="shared" si="11"/>
        <v>0</v>
      </c>
      <c r="DE12" s="22">
        <f t="shared" si="11"/>
        <v>150000000</v>
      </c>
      <c r="DF12" s="22">
        <f t="shared" si="11"/>
        <v>0</v>
      </c>
      <c r="DG12" s="22">
        <f t="shared" si="11"/>
        <v>0</v>
      </c>
      <c r="DH12" s="22">
        <f t="shared" si="11"/>
        <v>0</v>
      </c>
      <c r="DI12" s="22">
        <f t="shared" si="12"/>
        <v>0</v>
      </c>
      <c r="DJ12" s="22">
        <f t="shared" si="12"/>
        <v>0</v>
      </c>
      <c r="DK12" s="22">
        <f t="shared" si="12"/>
        <v>49661000</v>
      </c>
      <c r="DM12" s="26">
        <f t="shared" si="13"/>
        <v>360600000</v>
      </c>
      <c r="DO12" s="147"/>
      <c r="DP12" s="154"/>
      <c r="DQ12" s="154"/>
      <c r="DR12" s="154"/>
      <c r="DS12" s="154"/>
      <c r="DT12" s="162"/>
      <c r="DU12" s="162"/>
    </row>
    <row r="13" spans="1:125" ht="35.25" hidden="1" customHeight="1" x14ac:dyDescent="0.25">
      <c r="A13" s="27"/>
      <c r="B13" s="32"/>
      <c r="C13" s="18" t="s">
        <v>75</v>
      </c>
      <c r="D13" s="19" t="s">
        <v>76</v>
      </c>
      <c r="E13" s="20">
        <v>510</v>
      </c>
      <c r="F13" s="21" t="s">
        <v>56</v>
      </c>
      <c r="G13" s="22">
        <f t="shared" si="0"/>
        <v>100000000</v>
      </c>
      <c r="H13" s="22"/>
      <c r="I13" s="22"/>
      <c r="J13" s="22">
        <v>50000000</v>
      </c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>
        <v>50000000</v>
      </c>
      <c r="V13" s="22"/>
      <c r="W13" s="22"/>
      <c r="X13" s="22"/>
      <c r="Y13" s="22"/>
      <c r="Z13" s="22"/>
      <c r="AA13" s="22"/>
      <c r="AB13" s="23">
        <f t="shared" si="1"/>
        <v>0.5</v>
      </c>
      <c r="AC13" s="22">
        <f t="shared" si="2"/>
        <v>50000000</v>
      </c>
      <c r="AD13" s="22"/>
      <c r="AE13" s="22"/>
      <c r="AF13" s="22">
        <f>+'[1]ENERO 2017'!$L$565</f>
        <v>50000000</v>
      </c>
      <c r="AG13" s="22"/>
      <c r="AH13" s="22"/>
      <c r="AI13" s="22"/>
      <c r="AJ13" s="22"/>
      <c r="AK13" s="22"/>
      <c r="AL13" s="22"/>
      <c r="AM13" s="22"/>
      <c r="AN13" s="22"/>
      <c r="AO13" s="22"/>
      <c r="AP13" s="22"/>
      <c r="AQ13" s="22"/>
      <c r="AR13" s="22"/>
      <c r="AS13" s="22"/>
      <c r="AT13" s="22"/>
      <c r="AU13" s="22"/>
      <c r="AV13" s="22"/>
      <c r="AW13" s="22"/>
      <c r="AX13" s="23">
        <f t="shared" si="3"/>
        <v>0.5</v>
      </c>
      <c r="AY13" s="22">
        <f t="shared" si="4"/>
        <v>50000000</v>
      </c>
      <c r="AZ13" s="22">
        <f t="shared" si="5"/>
        <v>0</v>
      </c>
      <c r="BA13" s="22">
        <f t="shared" si="5"/>
        <v>0</v>
      </c>
      <c r="BB13" s="22">
        <f t="shared" si="5"/>
        <v>0</v>
      </c>
      <c r="BC13" s="22">
        <f t="shared" si="5"/>
        <v>0</v>
      </c>
      <c r="BD13" s="22">
        <f t="shared" si="5"/>
        <v>0</v>
      </c>
      <c r="BE13" s="22">
        <f t="shared" si="5"/>
        <v>0</v>
      </c>
      <c r="BF13" s="22">
        <f t="shared" si="5"/>
        <v>0</v>
      </c>
      <c r="BG13" s="22">
        <f t="shared" si="5"/>
        <v>0</v>
      </c>
      <c r="BH13" s="22">
        <f t="shared" si="5"/>
        <v>0</v>
      </c>
      <c r="BI13" s="22">
        <f t="shared" si="5"/>
        <v>0</v>
      </c>
      <c r="BJ13" s="22">
        <f t="shared" si="5"/>
        <v>0</v>
      </c>
      <c r="BK13" s="22">
        <f t="shared" si="5"/>
        <v>0</v>
      </c>
      <c r="BL13" s="22">
        <f t="shared" si="5"/>
        <v>0</v>
      </c>
      <c r="BM13" s="22">
        <f t="shared" si="5"/>
        <v>50000000</v>
      </c>
      <c r="BN13" s="22">
        <f t="shared" si="5"/>
        <v>0</v>
      </c>
      <c r="BO13" s="22">
        <f t="shared" si="5"/>
        <v>0</v>
      </c>
      <c r="BP13" s="22">
        <f t="shared" si="6"/>
        <v>0</v>
      </c>
      <c r="BQ13" s="22">
        <f t="shared" si="6"/>
        <v>0</v>
      </c>
      <c r="BR13" s="22">
        <f t="shared" si="6"/>
        <v>0</v>
      </c>
      <c r="BS13" s="22">
        <f t="shared" si="6"/>
        <v>0</v>
      </c>
      <c r="BT13" s="23">
        <f t="shared" si="7"/>
        <v>0.14017136999999999</v>
      </c>
      <c r="BU13" s="22">
        <f t="shared" si="8"/>
        <v>14017137</v>
      </c>
      <c r="BV13" s="22"/>
      <c r="BW13" s="22"/>
      <c r="BX13" s="22">
        <f>+'[2]FEBRERO 2017'!$H$740</f>
        <v>14017137</v>
      </c>
      <c r="BY13" s="22"/>
      <c r="BZ13" s="22"/>
      <c r="CA13" s="22"/>
      <c r="CB13" s="22"/>
      <c r="CC13" s="22"/>
      <c r="CD13" s="22"/>
      <c r="CE13" s="22"/>
      <c r="CF13" s="22"/>
      <c r="CG13" s="22"/>
      <c r="CH13" s="22"/>
      <c r="CI13" s="22"/>
      <c r="CJ13" s="22"/>
      <c r="CK13" s="22"/>
      <c r="CL13" s="22"/>
      <c r="CM13" s="22"/>
      <c r="CN13" s="22"/>
      <c r="CO13" s="22"/>
      <c r="CP13" s="23">
        <f t="shared" si="9"/>
        <v>0.85982862999999998</v>
      </c>
      <c r="CQ13" s="22">
        <f t="shared" si="10"/>
        <v>85982863</v>
      </c>
      <c r="CR13" s="22">
        <f t="shared" si="14"/>
        <v>0</v>
      </c>
      <c r="CS13" s="22">
        <f t="shared" si="11"/>
        <v>0</v>
      </c>
      <c r="CT13" s="22">
        <f t="shared" si="11"/>
        <v>35982863</v>
      </c>
      <c r="CU13" s="22">
        <f t="shared" si="11"/>
        <v>0</v>
      </c>
      <c r="CV13" s="22">
        <f t="shared" si="11"/>
        <v>0</v>
      </c>
      <c r="CW13" s="22">
        <f t="shared" si="11"/>
        <v>0</v>
      </c>
      <c r="CX13" s="22">
        <f t="shared" si="11"/>
        <v>0</v>
      </c>
      <c r="CY13" s="22">
        <f t="shared" si="11"/>
        <v>0</v>
      </c>
      <c r="CZ13" s="22">
        <f t="shared" si="11"/>
        <v>0</v>
      </c>
      <c r="DA13" s="22">
        <f t="shared" si="11"/>
        <v>0</v>
      </c>
      <c r="DB13" s="22">
        <f t="shared" si="11"/>
        <v>0</v>
      </c>
      <c r="DC13" s="22">
        <f t="shared" si="11"/>
        <v>0</v>
      </c>
      <c r="DD13" s="22">
        <f t="shared" si="11"/>
        <v>0</v>
      </c>
      <c r="DE13" s="22">
        <f t="shared" si="11"/>
        <v>50000000</v>
      </c>
      <c r="DF13" s="22">
        <f t="shared" si="11"/>
        <v>0</v>
      </c>
      <c r="DG13" s="22">
        <f t="shared" si="11"/>
        <v>0</v>
      </c>
      <c r="DH13" s="22">
        <f t="shared" si="11"/>
        <v>0</v>
      </c>
      <c r="DI13" s="22">
        <f t="shared" si="12"/>
        <v>0</v>
      </c>
      <c r="DJ13" s="22">
        <f t="shared" si="12"/>
        <v>0</v>
      </c>
      <c r="DK13" s="22">
        <f t="shared" si="12"/>
        <v>0</v>
      </c>
      <c r="DM13" s="26">
        <f t="shared" si="13"/>
        <v>100000000</v>
      </c>
      <c r="DO13" s="147"/>
      <c r="DP13" s="154"/>
      <c r="DQ13" s="154"/>
      <c r="DR13" s="154"/>
      <c r="DS13" s="154"/>
      <c r="DT13" s="162"/>
      <c r="DU13" s="162"/>
    </row>
    <row r="14" spans="1:125" ht="39" hidden="1" customHeight="1" x14ac:dyDescent="0.25">
      <c r="A14" s="27"/>
      <c r="B14" s="32"/>
      <c r="C14" s="18" t="s">
        <v>77</v>
      </c>
      <c r="D14" s="19" t="s">
        <v>78</v>
      </c>
      <c r="E14" s="20">
        <v>510</v>
      </c>
      <c r="F14" s="21" t="s">
        <v>56</v>
      </c>
      <c r="G14" s="22">
        <f t="shared" si="0"/>
        <v>75092920</v>
      </c>
      <c r="H14" s="22"/>
      <c r="I14" s="22"/>
      <c r="J14" s="22">
        <v>50000000</v>
      </c>
      <c r="K14" s="22">
        <v>25092920</v>
      </c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3">
        <f t="shared" si="1"/>
        <v>0</v>
      </c>
      <c r="AC14" s="22">
        <f t="shared" si="2"/>
        <v>0</v>
      </c>
      <c r="AD14" s="22"/>
      <c r="AE14" s="22"/>
      <c r="AF14" s="22"/>
      <c r="AG14" s="22"/>
      <c r="AH14" s="22"/>
      <c r="AI14" s="22"/>
      <c r="AJ14" s="22"/>
      <c r="AK14" s="22"/>
      <c r="AL14" s="22"/>
      <c r="AM14" s="22"/>
      <c r="AN14" s="22"/>
      <c r="AO14" s="22"/>
      <c r="AP14" s="22"/>
      <c r="AQ14" s="22"/>
      <c r="AR14" s="22"/>
      <c r="AS14" s="22"/>
      <c r="AT14" s="22"/>
      <c r="AU14" s="22"/>
      <c r="AV14" s="22"/>
      <c r="AW14" s="22"/>
      <c r="AX14" s="23">
        <f t="shared" si="3"/>
        <v>1</v>
      </c>
      <c r="AY14" s="22">
        <f t="shared" si="4"/>
        <v>75092920</v>
      </c>
      <c r="AZ14" s="22">
        <f t="shared" si="5"/>
        <v>0</v>
      </c>
      <c r="BA14" s="22">
        <f t="shared" si="5"/>
        <v>0</v>
      </c>
      <c r="BB14" s="22">
        <f t="shared" si="5"/>
        <v>50000000</v>
      </c>
      <c r="BC14" s="22">
        <f t="shared" si="5"/>
        <v>25092920</v>
      </c>
      <c r="BD14" s="22">
        <f t="shared" si="5"/>
        <v>0</v>
      </c>
      <c r="BE14" s="22">
        <f t="shared" si="5"/>
        <v>0</v>
      </c>
      <c r="BF14" s="22">
        <f t="shared" si="5"/>
        <v>0</v>
      </c>
      <c r="BG14" s="22">
        <f t="shared" si="5"/>
        <v>0</v>
      </c>
      <c r="BH14" s="22">
        <f t="shared" si="5"/>
        <v>0</v>
      </c>
      <c r="BI14" s="22">
        <f t="shared" si="5"/>
        <v>0</v>
      </c>
      <c r="BJ14" s="22">
        <f t="shared" si="5"/>
        <v>0</v>
      </c>
      <c r="BK14" s="22">
        <f t="shared" si="5"/>
        <v>0</v>
      </c>
      <c r="BL14" s="22">
        <f t="shared" si="5"/>
        <v>0</v>
      </c>
      <c r="BM14" s="22">
        <f t="shared" si="5"/>
        <v>0</v>
      </c>
      <c r="BN14" s="22">
        <f t="shared" si="5"/>
        <v>0</v>
      </c>
      <c r="BO14" s="22">
        <f t="shared" si="5"/>
        <v>0</v>
      </c>
      <c r="BP14" s="22">
        <f t="shared" si="6"/>
        <v>0</v>
      </c>
      <c r="BQ14" s="22">
        <f t="shared" si="6"/>
        <v>0</v>
      </c>
      <c r="BR14" s="22">
        <f t="shared" si="6"/>
        <v>0</v>
      </c>
      <c r="BS14" s="22">
        <f t="shared" si="6"/>
        <v>0</v>
      </c>
      <c r="BT14" s="23">
        <f t="shared" si="7"/>
        <v>0</v>
      </c>
      <c r="BU14" s="22">
        <f t="shared" si="8"/>
        <v>0</v>
      </c>
      <c r="BV14" s="22"/>
      <c r="BW14" s="22"/>
      <c r="BX14" s="22"/>
      <c r="BY14" s="22"/>
      <c r="BZ14" s="22"/>
      <c r="CA14" s="22"/>
      <c r="CB14" s="22"/>
      <c r="CC14" s="22"/>
      <c r="CD14" s="22"/>
      <c r="CE14" s="22"/>
      <c r="CF14" s="22"/>
      <c r="CG14" s="22"/>
      <c r="CH14" s="22"/>
      <c r="CI14" s="22"/>
      <c r="CJ14" s="22"/>
      <c r="CK14" s="22"/>
      <c r="CL14" s="22"/>
      <c r="CM14" s="22"/>
      <c r="CN14" s="22"/>
      <c r="CO14" s="22"/>
      <c r="CP14" s="23">
        <f t="shared" si="9"/>
        <v>1</v>
      </c>
      <c r="CQ14" s="22">
        <f t="shared" si="10"/>
        <v>75092920</v>
      </c>
      <c r="CR14" s="22">
        <f t="shared" si="14"/>
        <v>0</v>
      </c>
      <c r="CS14" s="22">
        <f t="shared" si="11"/>
        <v>0</v>
      </c>
      <c r="CT14" s="22">
        <f t="shared" si="11"/>
        <v>50000000</v>
      </c>
      <c r="CU14" s="22">
        <f t="shared" si="11"/>
        <v>25092920</v>
      </c>
      <c r="CV14" s="22">
        <f t="shared" si="11"/>
        <v>0</v>
      </c>
      <c r="CW14" s="22">
        <f t="shared" si="11"/>
        <v>0</v>
      </c>
      <c r="CX14" s="22">
        <f t="shared" si="11"/>
        <v>0</v>
      </c>
      <c r="CY14" s="22">
        <f t="shared" si="11"/>
        <v>0</v>
      </c>
      <c r="CZ14" s="22">
        <f t="shared" si="11"/>
        <v>0</v>
      </c>
      <c r="DA14" s="22">
        <f t="shared" si="11"/>
        <v>0</v>
      </c>
      <c r="DB14" s="22">
        <f t="shared" si="11"/>
        <v>0</v>
      </c>
      <c r="DC14" s="22">
        <f t="shared" si="11"/>
        <v>0</v>
      </c>
      <c r="DD14" s="22">
        <f t="shared" si="11"/>
        <v>0</v>
      </c>
      <c r="DE14" s="22">
        <f t="shared" si="11"/>
        <v>0</v>
      </c>
      <c r="DF14" s="22">
        <f t="shared" si="11"/>
        <v>0</v>
      </c>
      <c r="DG14" s="22">
        <f t="shared" si="11"/>
        <v>0</v>
      </c>
      <c r="DH14" s="22">
        <f t="shared" si="11"/>
        <v>0</v>
      </c>
      <c r="DI14" s="22">
        <f t="shared" si="12"/>
        <v>0</v>
      </c>
      <c r="DJ14" s="22">
        <f t="shared" si="12"/>
        <v>0</v>
      </c>
      <c r="DK14" s="22">
        <f t="shared" si="12"/>
        <v>0</v>
      </c>
      <c r="DM14" s="26">
        <f t="shared" si="13"/>
        <v>75092920</v>
      </c>
      <c r="DO14" s="147"/>
      <c r="DP14" s="154"/>
      <c r="DQ14" s="154"/>
      <c r="DR14" s="154"/>
      <c r="DS14" s="154"/>
      <c r="DT14" s="162"/>
      <c r="DU14" s="162"/>
    </row>
    <row r="15" spans="1:125" ht="37.5" hidden="1" customHeight="1" x14ac:dyDescent="0.25">
      <c r="A15" s="27"/>
      <c r="B15" s="32"/>
      <c r="C15" s="18" t="s">
        <v>79</v>
      </c>
      <c r="D15" s="19" t="s">
        <v>80</v>
      </c>
      <c r="E15" s="20">
        <v>510</v>
      </c>
      <c r="F15" s="21" t="s">
        <v>56</v>
      </c>
      <c r="G15" s="22">
        <f t="shared" si="0"/>
        <v>103646000</v>
      </c>
      <c r="H15" s="22"/>
      <c r="I15" s="22"/>
      <c r="J15" s="22">
        <v>80000000</v>
      </c>
      <c r="K15" s="22">
        <v>23646000</v>
      </c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3">
        <f t="shared" si="1"/>
        <v>0.77185805530362961</v>
      </c>
      <c r="AC15" s="22">
        <f t="shared" si="2"/>
        <v>80000000</v>
      </c>
      <c r="AD15" s="22"/>
      <c r="AE15" s="22"/>
      <c r="AF15" s="22">
        <f>+'[1]ENERO 2017'!$L$579</f>
        <v>80000000</v>
      </c>
      <c r="AG15" s="22"/>
      <c r="AH15" s="22"/>
      <c r="AI15" s="22"/>
      <c r="AJ15" s="22"/>
      <c r="AK15" s="22"/>
      <c r="AL15" s="22"/>
      <c r="AM15" s="22"/>
      <c r="AN15" s="22"/>
      <c r="AO15" s="22"/>
      <c r="AP15" s="22"/>
      <c r="AQ15" s="22"/>
      <c r="AR15" s="22"/>
      <c r="AS15" s="22"/>
      <c r="AT15" s="22"/>
      <c r="AU15" s="22"/>
      <c r="AV15" s="22"/>
      <c r="AW15" s="22"/>
      <c r="AX15" s="23">
        <f>1-AB15</f>
        <v>0.22814194469637039</v>
      </c>
      <c r="AY15" s="22">
        <f t="shared" si="4"/>
        <v>23646000</v>
      </c>
      <c r="AZ15" s="22">
        <f t="shared" si="5"/>
        <v>0</v>
      </c>
      <c r="BA15" s="22">
        <f t="shared" si="5"/>
        <v>0</v>
      </c>
      <c r="BB15" s="22">
        <f t="shared" si="5"/>
        <v>0</v>
      </c>
      <c r="BC15" s="22">
        <f t="shared" si="5"/>
        <v>23646000</v>
      </c>
      <c r="BD15" s="22">
        <f t="shared" si="5"/>
        <v>0</v>
      </c>
      <c r="BE15" s="22">
        <f t="shared" si="5"/>
        <v>0</v>
      </c>
      <c r="BF15" s="22">
        <f t="shared" si="5"/>
        <v>0</v>
      </c>
      <c r="BG15" s="22">
        <f t="shared" si="5"/>
        <v>0</v>
      </c>
      <c r="BH15" s="22">
        <f t="shared" si="5"/>
        <v>0</v>
      </c>
      <c r="BI15" s="22">
        <f t="shared" si="5"/>
        <v>0</v>
      </c>
      <c r="BJ15" s="22">
        <f t="shared" si="5"/>
        <v>0</v>
      </c>
      <c r="BK15" s="22">
        <f t="shared" si="5"/>
        <v>0</v>
      </c>
      <c r="BL15" s="22">
        <f t="shared" si="5"/>
        <v>0</v>
      </c>
      <c r="BM15" s="22">
        <f t="shared" si="5"/>
        <v>0</v>
      </c>
      <c r="BN15" s="22">
        <f t="shared" si="5"/>
        <v>0</v>
      </c>
      <c r="BO15" s="22">
        <f t="shared" si="5"/>
        <v>0</v>
      </c>
      <c r="BP15" s="22">
        <f t="shared" si="6"/>
        <v>0</v>
      </c>
      <c r="BQ15" s="22">
        <f t="shared" si="6"/>
        <v>0</v>
      </c>
      <c r="BR15" s="22">
        <f t="shared" si="6"/>
        <v>0</v>
      </c>
      <c r="BS15" s="22">
        <f t="shared" si="6"/>
        <v>0</v>
      </c>
      <c r="BT15" s="23">
        <f t="shared" si="7"/>
        <v>0.27982450842290102</v>
      </c>
      <c r="BU15" s="22">
        <f t="shared" si="8"/>
        <v>29002691</v>
      </c>
      <c r="BV15" s="22"/>
      <c r="BW15" s="22"/>
      <c r="BX15" s="22">
        <f>+'[2]FEBRERO 2017'!$H$754</f>
        <v>29002691</v>
      </c>
      <c r="BY15" s="22"/>
      <c r="BZ15" s="22"/>
      <c r="CA15" s="22"/>
      <c r="CB15" s="22"/>
      <c r="CC15" s="22"/>
      <c r="CD15" s="22"/>
      <c r="CE15" s="22"/>
      <c r="CF15" s="22"/>
      <c r="CG15" s="22"/>
      <c r="CH15" s="22"/>
      <c r="CI15" s="22"/>
      <c r="CJ15" s="22"/>
      <c r="CK15" s="22"/>
      <c r="CL15" s="22"/>
      <c r="CM15" s="22"/>
      <c r="CN15" s="22"/>
      <c r="CO15" s="22"/>
      <c r="CP15" s="23">
        <f t="shared" si="9"/>
        <v>0.72017549157709904</v>
      </c>
      <c r="CQ15" s="22">
        <f t="shared" si="10"/>
        <v>74643309</v>
      </c>
      <c r="CR15" s="22">
        <f t="shared" si="14"/>
        <v>0</v>
      </c>
      <c r="CS15" s="22">
        <f t="shared" si="11"/>
        <v>0</v>
      </c>
      <c r="CT15" s="22">
        <f t="shared" si="11"/>
        <v>50997309</v>
      </c>
      <c r="CU15" s="22">
        <f t="shared" si="11"/>
        <v>23646000</v>
      </c>
      <c r="CV15" s="22">
        <f t="shared" si="11"/>
        <v>0</v>
      </c>
      <c r="CW15" s="22">
        <f t="shared" si="11"/>
        <v>0</v>
      </c>
      <c r="CX15" s="22">
        <f t="shared" si="11"/>
        <v>0</v>
      </c>
      <c r="CY15" s="22">
        <f t="shared" si="11"/>
        <v>0</v>
      </c>
      <c r="CZ15" s="22">
        <f t="shared" si="11"/>
        <v>0</v>
      </c>
      <c r="DA15" s="22">
        <f t="shared" si="11"/>
        <v>0</v>
      </c>
      <c r="DB15" s="22">
        <f t="shared" si="11"/>
        <v>0</v>
      </c>
      <c r="DC15" s="22">
        <f t="shared" si="11"/>
        <v>0</v>
      </c>
      <c r="DD15" s="22">
        <f t="shared" si="11"/>
        <v>0</v>
      </c>
      <c r="DE15" s="22">
        <f t="shared" si="11"/>
        <v>0</v>
      </c>
      <c r="DF15" s="22">
        <f t="shared" si="11"/>
        <v>0</v>
      </c>
      <c r="DG15" s="22">
        <f t="shared" si="11"/>
        <v>0</v>
      </c>
      <c r="DH15" s="22">
        <f t="shared" si="11"/>
        <v>0</v>
      </c>
      <c r="DI15" s="22">
        <f t="shared" si="12"/>
        <v>0</v>
      </c>
      <c r="DJ15" s="22">
        <f t="shared" si="12"/>
        <v>0</v>
      </c>
      <c r="DK15" s="22">
        <f t="shared" si="12"/>
        <v>0</v>
      </c>
      <c r="DM15" s="26">
        <f>+AC15+BA14</f>
        <v>80000000</v>
      </c>
      <c r="DO15" s="147"/>
      <c r="DP15" s="154"/>
      <c r="DQ15" s="154"/>
      <c r="DR15" s="154"/>
      <c r="DS15" s="154"/>
      <c r="DT15" s="162"/>
      <c r="DU15" s="162"/>
    </row>
    <row r="16" spans="1:125" ht="28.5" hidden="1" customHeight="1" x14ac:dyDescent="0.25">
      <c r="A16" s="27"/>
      <c r="B16" s="32"/>
      <c r="C16" s="18" t="s">
        <v>81</v>
      </c>
      <c r="D16" s="19" t="s">
        <v>82</v>
      </c>
      <c r="E16" s="20">
        <v>510</v>
      </c>
      <c r="F16" s="21" t="s">
        <v>56</v>
      </c>
      <c r="G16" s="22">
        <f t="shared" si="0"/>
        <v>34000000</v>
      </c>
      <c r="H16" s="22"/>
      <c r="I16" s="22"/>
      <c r="J16" s="22">
        <v>34000000</v>
      </c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3">
        <f t="shared" si="1"/>
        <v>0</v>
      </c>
      <c r="AC16" s="22">
        <f t="shared" si="2"/>
        <v>0</v>
      </c>
      <c r="AD16" s="22"/>
      <c r="AE16" s="22"/>
      <c r="AF16" s="22"/>
      <c r="AG16" s="22"/>
      <c r="AH16" s="22"/>
      <c r="AI16" s="22"/>
      <c r="AJ16" s="22"/>
      <c r="AK16" s="22"/>
      <c r="AL16" s="22"/>
      <c r="AM16" s="22"/>
      <c r="AN16" s="22"/>
      <c r="AO16" s="22"/>
      <c r="AP16" s="22"/>
      <c r="AQ16" s="22"/>
      <c r="AR16" s="22"/>
      <c r="AS16" s="22"/>
      <c r="AT16" s="22"/>
      <c r="AU16" s="22"/>
      <c r="AV16" s="22"/>
      <c r="AW16" s="22"/>
      <c r="AX16" s="23">
        <f t="shared" si="3"/>
        <v>1</v>
      </c>
      <c r="AY16" s="22">
        <f t="shared" ref="AY16:AY21" si="15">SUM(AZ16:BS16)</f>
        <v>34000000</v>
      </c>
      <c r="AZ16" s="22">
        <f t="shared" si="5"/>
        <v>0</v>
      </c>
      <c r="BA16" s="22">
        <f t="shared" si="5"/>
        <v>0</v>
      </c>
      <c r="BB16" s="22">
        <f t="shared" si="5"/>
        <v>34000000</v>
      </c>
      <c r="BC16" s="22">
        <f t="shared" si="5"/>
        <v>0</v>
      </c>
      <c r="BD16" s="22">
        <f t="shared" si="5"/>
        <v>0</v>
      </c>
      <c r="BE16" s="22">
        <f t="shared" si="5"/>
        <v>0</v>
      </c>
      <c r="BF16" s="22">
        <f t="shared" si="5"/>
        <v>0</v>
      </c>
      <c r="BG16" s="22">
        <f t="shared" si="5"/>
        <v>0</v>
      </c>
      <c r="BH16" s="22">
        <f t="shared" si="5"/>
        <v>0</v>
      </c>
      <c r="BI16" s="22">
        <f t="shared" si="5"/>
        <v>0</v>
      </c>
      <c r="BJ16" s="22">
        <f t="shared" si="5"/>
        <v>0</v>
      </c>
      <c r="BK16" s="22">
        <f t="shared" si="5"/>
        <v>0</v>
      </c>
      <c r="BL16" s="22">
        <f t="shared" si="5"/>
        <v>0</v>
      </c>
      <c r="BM16" s="22">
        <f t="shared" si="5"/>
        <v>0</v>
      </c>
      <c r="BN16" s="22">
        <f t="shared" si="5"/>
        <v>0</v>
      </c>
      <c r="BO16" s="22">
        <f t="shared" si="5"/>
        <v>0</v>
      </c>
      <c r="BP16" s="22">
        <f t="shared" si="6"/>
        <v>0</v>
      </c>
      <c r="BQ16" s="22">
        <f t="shared" si="6"/>
        <v>0</v>
      </c>
      <c r="BR16" s="22">
        <f t="shared" si="6"/>
        <v>0</v>
      </c>
      <c r="BS16" s="22">
        <f t="shared" si="6"/>
        <v>0</v>
      </c>
      <c r="BT16" s="23">
        <f t="shared" si="7"/>
        <v>0</v>
      </c>
      <c r="BU16" s="22">
        <f t="shared" si="8"/>
        <v>0</v>
      </c>
      <c r="BV16" s="22"/>
      <c r="BW16" s="22"/>
      <c r="BX16" s="22"/>
      <c r="BY16" s="22"/>
      <c r="BZ16" s="22"/>
      <c r="CA16" s="22"/>
      <c r="CB16" s="22"/>
      <c r="CC16" s="22"/>
      <c r="CD16" s="22"/>
      <c r="CE16" s="22"/>
      <c r="CF16" s="22"/>
      <c r="CG16" s="22"/>
      <c r="CH16" s="22"/>
      <c r="CI16" s="22"/>
      <c r="CJ16" s="22"/>
      <c r="CK16" s="22"/>
      <c r="CL16" s="22"/>
      <c r="CM16" s="22"/>
      <c r="CN16" s="22"/>
      <c r="CO16" s="22"/>
      <c r="CP16" s="23">
        <f t="shared" si="9"/>
        <v>1</v>
      </c>
      <c r="CQ16" s="22">
        <f t="shared" si="10"/>
        <v>34000000</v>
      </c>
      <c r="CR16" s="22">
        <f t="shared" si="14"/>
        <v>0</v>
      </c>
      <c r="CS16" s="22">
        <f t="shared" si="11"/>
        <v>0</v>
      </c>
      <c r="CT16" s="22">
        <f t="shared" si="11"/>
        <v>34000000</v>
      </c>
      <c r="CU16" s="22">
        <f t="shared" si="11"/>
        <v>0</v>
      </c>
      <c r="CV16" s="22">
        <f t="shared" si="11"/>
        <v>0</v>
      </c>
      <c r="CW16" s="22">
        <f t="shared" si="11"/>
        <v>0</v>
      </c>
      <c r="CX16" s="22">
        <f t="shared" si="11"/>
        <v>0</v>
      </c>
      <c r="CY16" s="22">
        <f t="shared" si="11"/>
        <v>0</v>
      </c>
      <c r="CZ16" s="22">
        <f t="shared" si="11"/>
        <v>0</v>
      </c>
      <c r="DA16" s="22">
        <f t="shared" si="11"/>
        <v>0</v>
      </c>
      <c r="DB16" s="22">
        <f t="shared" si="11"/>
        <v>0</v>
      </c>
      <c r="DC16" s="22">
        <f t="shared" si="11"/>
        <v>0</v>
      </c>
      <c r="DD16" s="22">
        <f t="shared" si="11"/>
        <v>0</v>
      </c>
      <c r="DE16" s="22">
        <f t="shared" si="11"/>
        <v>0</v>
      </c>
      <c r="DF16" s="22">
        <f t="shared" si="11"/>
        <v>0</v>
      </c>
      <c r="DG16" s="22">
        <f t="shared" si="11"/>
        <v>0</v>
      </c>
      <c r="DH16" s="22">
        <f t="shared" si="11"/>
        <v>0</v>
      </c>
      <c r="DI16" s="22">
        <f t="shared" si="12"/>
        <v>0</v>
      </c>
      <c r="DJ16" s="22">
        <f t="shared" si="12"/>
        <v>0</v>
      </c>
      <c r="DK16" s="22">
        <f t="shared" si="12"/>
        <v>0</v>
      </c>
      <c r="DM16" s="26">
        <f>+AC16+AY16</f>
        <v>34000000</v>
      </c>
      <c r="DO16" s="147"/>
      <c r="DP16" s="154"/>
      <c r="DQ16" s="154"/>
      <c r="DR16" s="154"/>
      <c r="DS16" s="154"/>
      <c r="DT16" s="162"/>
      <c r="DU16" s="162"/>
    </row>
    <row r="17" spans="1:125" ht="39" hidden="1" customHeight="1" x14ac:dyDescent="0.25">
      <c r="A17" s="27"/>
      <c r="B17" s="201" t="s">
        <v>83</v>
      </c>
      <c r="C17" s="30" t="s">
        <v>84</v>
      </c>
      <c r="D17" s="19" t="s">
        <v>85</v>
      </c>
      <c r="E17" s="20">
        <v>510</v>
      </c>
      <c r="F17" s="21" t="s">
        <v>56</v>
      </c>
      <c r="G17" s="22">
        <f t="shared" si="0"/>
        <v>165000000</v>
      </c>
      <c r="H17" s="22"/>
      <c r="I17" s="22">
        <f>65000000+100000000</f>
        <v>165000000</v>
      </c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3">
        <f t="shared" si="1"/>
        <v>0.39393939393939392</v>
      </c>
      <c r="AC17" s="22">
        <f t="shared" si="2"/>
        <v>65000000</v>
      </c>
      <c r="AD17" s="22"/>
      <c r="AE17" s="22">
        <f>+'[1]ENERO 2017'!$K$594</f>
        <v>65000000</v>
      </c>
      <c r="AF17" s="22"/>
      <c r="AG17" s="22"/>
      <c r="AH17" s="22"/>
      <c r="AI17" s="22"/>
      <c r="AJ17" s="22"/>
      <c r="AK17" s="22"/>
      <c r="AL17" s="22"/>
      <c r="AM17" s="22"/>
      <c r="AN17" s="22"/>
      <c r="AO17" s="22"/>
      <c r="AP17" s="22"/>
      <c r="AQ17" s="22"/>
      <c r="AR17" s="22"/>
      <c r="AS17" s="22"/>
      <c r="AT17" s="22"/>
      <c r="AU17" s="22"/>
      <c r="AV17" s="22"/>
      <c r="AW17" s="22"/>
      <c r="AX17" s="23">
        <f>1-AB17</f>
        <v>0.60606060606060608</v>
      </c>
      <c r="AY17" s="22">
        <f t="shared" si="15"/>
        <v>100000000</v>
      </c>
      <c r="AZ17" s="22">
        <f t="shared" si="5"/>
        <v>0</v>
      </c>
      <c r="BA17" s="22">
        <f t="shared" si="5"/>
        <v>100000000</v>
      </c>
      <c r="BB17" s="22">
        <f t="shared" si="5"/>
        <v>0</v>
      </c>
      <c r="BC17" s="22">
        <f t="shared" si="5"/>
        <v>0</v>
      </c>
      <c r="BD17" s="22">
        <f t="shared" si="5"/>
        <v>0</v>
      </c>
      <c r="BE17" s="22">
        <f t="shared" si="5"/>
        <v>0</v>
      </c>
      <c r="BF17" s="22">
        <f t="shared" si="5"/>
        <v>0</v>
      </c>
      <c r="BG17" s="22">
        <f t="shared" si="5"/>
        <v>0</v>
      </c>
      <c r="BH17" s="22">
        <f t="shared" si="5"/>
        <v>0</v>
      </c>
      <c r="BI17" s="22">
        <f t="shared" si="5"/>
        <v>0</v>
      </c>
      <c r="BJ17" s="22">
        <f t="shared" si="5"/>
        <v>0</v>
      </c>
      <c r="BK17" s="22">
        <f t="shared" si="5"/>
        <v>0</v>
      </c>
      <c r="BL17" s="22">
        <f t="shared" si="5"/>
        <v>0</v>
      </c>
      <c r="BM17" s="22">
        <f t="shared" si="5"/>
        <v>0</v>
      </c>
      <c r="BN17" s="22">
        <f t="shared" si="5"/>
        <v>0</v>
      </c>
      <c r="BO17" s="22">
        <f t="shared" si="5"/>
        <v>0</v>
      </c>
      <c r="BP17" s="22">
        <f t="shared" si="6"/>
        <v>0</v>
      </c>
      <c r="BQ17" s="22">
        <f t="shared" si="6"/>
        <v>0</v>
      </c>
      <c r="BR17" s="22">
        <f t="shared" si="6"/>
        <v>0</v>
      </c>
      <c r="BS17" s="22">
        <f t="shared" si="6"/>
        <v>0</v>
      </c>
      <c r="BT17" s="23">
        <f t="shared" si="7"/>
        <v>0.31060151515151513</v>
      </c>
      <c r="BU17" s="22">
        <f t="shared" si="8"/>
        <v>51249250</v>
      </c>
      <c r="BV17" s="22"/>
      <c r="BW17" s="22">
        <f>+'[1]ENERO 2017'!$H$592</f>
        <v>51249250</v>
      </c>
      <c r="BX17" s="22"/>
      <c r="BY17" s="22"/>
      <c r="BZ17" s="22"/>
      <c r="CA17" s="22"/>
      <c r="CB17" s="22"/>
      <c r="CC17" s="22"/>
      <c r="CD17" s="22"/>
      <c r="CE17" s="22"/>
      <c r="CF17" s="22"/>
      <c r="CG17" s="22"/>
      <c r="CH17" s="22"/>
      <c r="CI17" s="22"/>
      <c r="CJ17" s="22"/>
      <c r="CK17" s="22"/>
      <c r="CL17" s="22"/>
      <c r="CM17" s="22"/>
      <c r="CN17" s="22"/>
      <c r="CO17" s="22"/>
      <c r="CP17" s="23">
        <f t="shared" si="9"/>
        <v>0.68939848484848487</v>
      </c>
      <c r="CQ17" s="22">
        <f t="shared" si="10"/>
        <v>113750750</v>
      </c>
      <c r="CR17" s="22">
        <f t="shared" si="14"/>
        <v>0</v>
      </c>
      <c r="CS17" s="22">
        <f t="shared" si="11"/>
        <v>113750750</v>
      </c>
      <c r="CT17" s="22">
        <f t="shared" si="11"/>
        <v>0</v>
      </c>
      <c r="CU17" s="22">
        <f t="shared" si="11"/>
        <v>0</v>
      </c>
      <c r="CV17" s="22">
        <f t="shared" si="11"/>
        <v>0</v>
      </c>
      <c r="CW17" s="22">
        <f t="shared" si="11"/>
        <v>0</v>
      </c>
      <c r="CX17" s="22">
        <f t="shared" si="11"/>
        <v>0</v>
      </c>
      <c r="CY17" s="22">
        <f t="shared" si="11"/>
        <v>0</v>
      </c>
      <c r="CZ17" s="22">
        <f t="shared" si="11"/>
        <v>0</v>
      </c>
      <c r="DA17" s="22">
        <f t="shared" si="11"/>
        <v>0</v>
      </c>
      <c r="DB17" s="22">
        <f t="shared" si="11"/>
        <v>0</v>
      </c>
      <c r="DC17" s="22">
        <f t="shared" si="11"/>
        <v>0</v>
      </c>
      <c r="DD17" s="22">
        <f t="shared" si="11"/>
        <v>0</v>
      </c>
      <c r="DE17" s="22">
        <f t="shared" si="11"/>
        <v>0</v>
      </c>
      <c r="DF17" s="22">
        <f t="shared" si="11"/>
        <v>0</v>
      </c>
      <c r="DG17" s="22">
        <f t="shared" si="11"/>
        <v>0</v>
      </c>
      <c r="DH17" s="22">
        <f t="shared" si="11"/>
        <v>0</v>
      </c>
      <c r="DI17" s="22">
        <f t="shared" si="12"/>
        <v>0</v>
      </c>
      <c r="DJ17" s="22">
        <f t="shared" si="12"/>
        <v>0</v>
      </c>
      <c r="DK17" s="22">
        <f t="shared" si="12"/>
        <v>0</v>
      </c>
      <c r="DM17" s="26">
        <f>+AC17+AY17</f>
        <v>165000000</v>
      </c>
      <c r="DO17" s="147"/>
      <c r="DP17" s="154"/>
      <c r="DQ17" s="154"/>
      <c r="DR17" s="154"/>
      <c r="DS17" s="154"/>
      <c r="DT17" s="162"/>
      <c r="DU17" s="162"/>
    </row>
    <row r="18" spans="1:125" ht="36" hidden="1" customHeight="1" x14ac:dyDescent="0.25">
      <c r="A18" s="27"/>
      <c r="B18" s="202"/>
      <c r="C18" s="30" t="s">
        <v>86</v>
      </c>
      <c r="D18" s="19" t="s">
        <v>87</v>
      </c>
      <c r="E18" s="20">
        <v>510</v>
      </c>
      <c r="F18" s="21" t="s">
        <v>56</v>
      </c>
      <c r="G18" s="22">
        <f t="shared" si="0"/>
        <v>32440391</v>
      </c>
      <c r="H18" s="22"/>
      <c r="I18" s="22">
        <v>25000000</v>
      </c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>
        <v>7440391</v>
      </c>
      <c r="V18" s="22"/>
      <c r="W18" s="22"/>
      <c r="X18" s="22"/>
      <c r="Y18" s="22"/>
      <c r="Z18" s="22"/>
      <c r="AA18" s="22"/>
      <c r="AB18" s="23">
        <f t="shared" si="1"/>
        <v>0.77064422558901957</v>
      </c>
      <c r="AC18" s="22">
        <f t="shared" si="2"/>
        <v>25000000</v>
      </c>
      <c r="AD18" s="22"/>
      <c r="AE18" s="22">
        <f>+'[1]ENERO 2017'!$K$602</f>
        <v>25000000</v>
      </c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3">
        <f t="shared" si="3"/>
        <v>0.22935577441098043</v>
      </c>
      <c r="AY18" s="22">
        <f t="shared" si="15"/>
        <v>7440391</v>
      </c>
      <c r="AZ18" s="22">
        <f t="shared" si="5"/>
        <v>0</v>
      </c>
      <c r="BA18" s="22">
        <f t="shared" si="5"/>
        <v>0</v>
      </c>
      <c r="BB18" s="22">
        <f t="shared" si="5"/>
        <v>0</v>
      </c>
      <c r="BC18" s="22">
        <f t="shared" si="5"/>
        <v>0</v>
      </c>
      <c r="BD18" s="22">
        <f t="shared" si="5"/>
        <v>0</v>
      </c>
      <c r="BE18" s="22">
        <f t="shared" si="5"/>
        <v>0</v>
      </c>
      <c r="BF18" s="22">
        <f t="shared" si="5"/>
        <v>0</v>
      </c>
      <c r="BG18" s="22">
        <f t="shared" si="5"/>
        <v>0</v>
      </c>
      <c r="BH18" s="22">
        <f t="shared" si="5"/>
        <v>0</v>
      </c>
      <c r="BI18" s="22">
        <f t="shared" si="5"/>
        <v>0</v>
      </c>
      <c r="BJ18" s="22">
        <f t="shared" si="5"/>
        <v>0</v>
      </c>
      <c r="BK18" s="22">
        <f t="shared" si="5"/>
        <v>0</v>
      </c>
      <c r="BL18" s="22">
        <f t="shared" si="5"/>
        <v>0</v>
      </c>
      <c r="BM18" s="22">
        <f t="shared" si="5"/>
        <v>7440391</v>
      </c>
      <c r="BN18" s="22">
        <f t="shared" si="5"/>
        <v>0</v>
      </c>
      <c r="BO18" s="22">
        <f t="shared" si="5"/>
        <v>0</v>
      </c>
      <c r="BP18" s="22">
        <f t="shared" si="6"/>
        <v>0</v>
      </c>
      <c r="BQ18" s="22">
        <f t="shared" si="6"/>
        <v>0</v>
      </c>
      <c r="BR18" s="22">
        <f t="shared" si="6"/>
        <v>0</v>
      </c>
      <c r="BS18" s="22">
        <f t="shared" si="6"/>
        <v>0</v>
      </c>
      <c r="BT18" s="23">
        <f t="shared" si="7"/>
        <v>0.56593399259583521</v>
      </c>
      <c r="BU18" s="22">
        <f t="shared" si="8"/>
        <v>18359120</v>
      </c>
      <c r="BV18" s="22"/>
      <c r="BW18" s="22">
        <f>+'[2]FEBRERO 2017'!$H$782</f>
        <v>18359120</v>
      </c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3">
        <f t="shared" si="9"/>
        <v>0.43406600740416479</v>
      </c>
      <c r="CQ18" s="22">
        <f t="shared" si="10"/>
        <v>14081271</v>
      </c>
      <c r="CR18" s="22">
        <f t="shared" si="14"/>
        <v>0</v>
      </c>
      <c r="CS18" s="22">
        <f t="shared" si="11"/>
        <v>6640880</v>
      </c>
      <c r="CT18" s="22">
        <f t="shared" si="11"/>
        <v>0</v>
      </c>
      <c r="CU18" s="22">
        <f t="shared" si="11"/>
        <v>0</v>
      </c>
      <c r="CV18" s="22">
        <f t="shared" si="11"/>
        <v>0</v>
      </c>
      <c r="CW18" s="22">
        <f t="shared" si="11"/>
        <v>0</v>
      </c>
      <c r="CX18" s="22">
        <f t="shared" si="11"/>
        <v>0</v>
      </c>
      <c r="CY18" s="22">
        <f t="shared" si="11"/>
        <v>0</v>
      </c>
      <c r="CZ18" s="22">
        <f t="shared" si="11"/>
        <v>0</v>
      </c>
      <c r="DA18" s="22">
        <f t="shared" si="11"/>
        <v>0</v>
      </c>
      <c r="DB18" s="22">
        <f t="shared" si="11"/>
        <v>0</v>
      </c>
      <c r="DC18" s="22">
        <f t="shared" si="11"/>
        <v>0</v>
      </c>
      <c r="DD18" s="22">
        <f t="shared" si="11"/>
        <v>0</v>
      </c>
      <c r="DE18" s="22">
        <f t="shared" si="11"/>
        <v>7440391</v>
      </c>
      <c r="DF18" s="22">
        <f t="shared" si="11"/>
        <v>0</v>
      </c>
      <c r="DG18" s="22">
        <f t="shared" si="11"/>
        <v>0</v>
      </c>
      <c r="DH18" s="22">
        <f t="shared" si="11"/>
        <v>0</v>
      </c>
      <c r="DI18" s="22">
        <f t="shared" si="12"/>
        <v>0</v>
      </c>
      <c r="DJ18" s="22">
        <f t="shared" si="12"/>
        <v>0</v>
      </c>
      <c r="DK18" s="22">
        <f t="shared" si="12"/>
        <v>0</v>
      </c>
      <c r="DM18" s="26">
        <f>+AC18+AY18</f>
        <v>32440391</v>
      </c>
      <c r="DO18" s="147"/>
      <c r="DP18" s="154"/>
      <c r="DQ18" s="154"/>
      <c r="DR18" s="154"/>
      <c r="DS18" s="154"/>
      <c r="DT18" s="162"/>
      <c r="DU18" s="162"/>
    </row>
    <row r="19" spans="1:125" ht="33" hidden="1" customHeight="1" x14ac:dyDescent="0.25">
      <c r="A19" s="27"/>
      <c r="B19" s="201" t="s">
        <v>88</v>
      </c>
      <c r="C19" s="18" t="s">
        <v>89</v>
      </c>
      <c r="D19" s="19" t="s">
        <v>90</v>
      </c>
      <c r="E19" s="20">
        <v>510</v>
      </c>
      <c r="F19" s="21" t="s">
        <v>56</v>
      </c>
      <c r="G19" s="22">
        <f t="shared" si="0"/>
        <v>12000000</v>
      </c>
      <c r="H19" s="22"/>
      <c r="I19" s="22">
        <v>12000000</v>
      </c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3">
        <f t="shared" si="1"/>
        <v>0</v>
      </c>
      <c r="AC19" s="22">
        <f t="shared" si="2"/>
        <v>0</v>
      </c>
      <c r="AD19" s="2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2"/>
      <c r="AS19" s="22"/>
      <c r="AT19" s="22"/>
      <c r="AU19" s="22"/>
      <c r="AV19" s="22"/>
      <c r="AW19" s="22"/>
      <c r="AX19" s="23">
        <f t="shared" si="3"/>
        <v>1</v>
      </c>
      <c r="AY19" s="22">
        <f t="shared" si="15"/>
        <v>12000000</v>
      </c>
      <c r="AZ19" s="22">
        <f t="shared" si="5"/>
        <v>0</v>
      </c>
      <c r="BA19" s="22">
        <f t="shared" si="5"/>
        <v>12000000</v>
      </c>
      <c r="BB19" s="22">
        <f t="shared" si="5"/>
        <v>0</v>
      </c>
      <c r="BC19" s="22">
        <f t="shared" si="5"/>
        <v>0</v>
      </c>
      <c r="BD19" s="22">
        <f t="shared" si="5"/>
        <v>0</v>
      </c>
      <c r="BE19" s="22">
        <f t="shared" si="5"/>
        <v>0</v>
      </c>
      <c r="BF19" s="22">
        <f t="shared" si="5"/>
        <v>0</v>
      </c>
      <c r="BG19" s="22">
        <f t="shared" si="5"/>
        <v>0</v>
      </c>
      <c r="BH19" s="22">
        <f t="shared" si="5"/>
        <v>0</v>
      </c>
      <c r="BI19" s="22">
        <f t="shared" si="5"/>
        <v>0</v>
      </c>
      <c r="BJ19" s="22">
        <f t="shared" si="5"/>
        <v>0</v>
      </c>
      <c r="BK19" s="22">
        <f t="shared" si="5"/>
        <v>0</v>
      </c>
      <c r="BL19" s="22">
        <f t="shared" si="5"/>
        <v>0</v>
      </c>
      <c r="BM19" s="22">
        <f t="shared" si="5"/>
        <v>0</v>
      </c>
      <c r="BN19" s="22">
        <f t="shared" si="5"/>
        <v>0</v>
      </c>
      <c r="BO19" s="22">
        <f t="shared" ref="BO19:BO21" si="16">+W19-AS19</f>
        <v>0</v>
      </c>
      <c r="BP19" s="22">
        <f t="shared" si="6"/>
        <v>0</v>
      </c>
      <c r="BQ19" s="22">
        <f t="shared" si="6"/>
        <v>0</v>
      </c>
      <c r="BR19" s="22">
        <f t="shared" si="6"/>
        <v>0</v>
      </c>
      <c r="BS19" s="22">
        <f t="shared" si="6"/>
        <v>0</v>
      </c>
      <c r="BT19" s="23">
        <f t="shared" si="7"/>
        <v>0</v>
      </c>
      <c r="BU19" s="22">
        <f t="shared" si="8"/>
        <v>0</v>
      </c>
      <c r="BV19" s="22"/>
      <c r="BW19" s="22"/>
      <c r="BX19" s="22"/>
      <c r="BY19" s="22"/>
      <c r="BZ19" s="22"/>
      <c r="CA19" s="22"/>
      <c r="CB19" s="22"/>
      <c r="CC19" s="22"/>
      <c r="CD19" s="22"/>
      <c r="CE19" s="22"/>
      <c r="CF19" s="22"/>
      <c r="CG19" s="22"/>
      <c r="CH19" s="22"/>
      <c r="CI19" s="22"/>
      <c r="CJ19" s="22"/>
      <c r="CK19" s="22"/>
      <c r="CL19" s="22"/>
      <c r="CM19" s="22"/>
      <c r="CN19" s="22"/>
      <c r="CO19" s="22"/>
      <c r="CP19" s="23">
        <f t="shared" si="9"/>
        <v>1</v>
      </c>
      <c r="CQ19" s="22">
        <f t="shared" si="10"/>
        <v>12000000</v>
      </c>
      <c r="CR19" s="22">
        <f t="shared" si="14"/>
        <v>0</v>
      </c>
      <c r="CS19" s="22">
        <f t="shared" si="11"/>
        <v>12000000</v>
      </c>
      <c r="CT19" s="22">
        <f t="shared" si="11"/>
        <v>0</v>
      </c>
      <c r="CU19" s="22">
        <f t="shared" si="11"/>
        <v>0</v>
      </c>
      <c r="CV19" s="22">
        <f t="shared" si="11"/>
        <v>0</v>
      </c>
      <c r="CW19" s="22">
        <f t="shared" si="11"/>
        <v>0</v>
      </c>
      <c r="CX19" s="22">
        <f t="shared" si="11"/>
        <v>0</v>
      </c>
      <c r="CY19" s="22">
        <f t="shared" si="11"/>
        <v>0</v>
      </c>
      <c r="CZ19" s="22">
        <f t="shared" si="11"/>
        <v>0</v>
      </c>
      <c r="DA19" s="22">
        <f t="shared" si="11"/>
        <v>0</v>
      </c>
      <c r="DB19" s="22">
        <f t="shared" si="11"/>
        <v>0</v>
      </c>
      <c r="DC19" s="22">
        <f t="shared" si="11"/>
        <v>0</v>
      </c>
      <c r="DD19" s="22">
        <f t="shared" si="11"/>
        <v>0</v>
      </c>
      <c r="DE19" s="22">
        <f t="shared" si="11"/>
        <v>0</v>
      </c>
      <c r="DF19" s="22">
        <f t="shared" si="11"/>
        <v>0</v>
      </c>
      <c r="DG19" s="22">
        <f t="shared" si="11"/>
        <v>0</v>
      </c>
      <c r="DH19" s="22">
        <f t="shared" ref="DH19:DH21" si="17">X19-CL19</f>
        <v>0</v>
      </c>
      <c r="DI19" s="22">
        <f t="shared" si="12"/>
        <v>0</v>
      </c>
      <c r="DJ19" s="22">
        <f t="shared" si="12"/>
        <v>0</v>
      </c>
      <c r="DK19" s="22">
        <f t="shared" si="12"/>
        <v>0</v>
      </c>
      <c r="DM19" s="26">
        <f>+AC19+AY19</f>
        <v>12000000</v>
      </c>
      <c r="DO19" s="147"/>
      <c r="DP19" s="154"/>
      <c r="DQ19" s="154"/>
      <c r="DR19" s="154"/>
      <c r="DS19" s="154"/>
      <c r="DT19" s="162"/>
      <c r="DU19" s="162"/>
    </row>
    <row r="20" spans="1:125" ht="42" hidden="1" customHeight="1" x14ac:dyDescent="0.25">
      <c r="A20" s="33"/>
      <c r="B20" s="203"/>
      <c r="C20" s="18" t="s">
        <v>91</v>
      </c>
      <c r="D20" s="19" t="s">
        <v>92</v>
      </c>
      <c r="E20" s="20">
        <v>510</v>
      </c>
      <c r="F20" s="21" t="s">
        <v>93</v>
      </c>
      <c r="G20" s="22">
        <f t="shared" si="0"/>
        <v>73500000</v>
      </c>
      <c r="H20" s="22"/>
      <c r="I20" s="22">
        <v>38000000</v>
      </c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>
        <v>9000000</v>
      </c>
      <c r="V20" s="22"/>
      <c r="W20" s="22"/>
      <c r="X20" s="22"/>
      <c r="Y20" s="22"/>
      <c r="Z20" s="22"/>
      <c r="AA20" s="22">
        <v>26500000</v>
      </c>
      <c r="AB20" s="23">
        <f t="shared" si="1"/>
        <v>0.85034013605442171</v>
      </c>
      <c r="AC20" s="22">
        <f t="shared" si="2"/>
        <v>62500000</v>
      </c>
      <c r="AD20" s="22"/>
      <c r="AE20" s="22">
        <f>+'[1]ENERO 2017'!$K$619</f>
        <v>38000000</v>
      </c>
      <c r="AF20" s="22"/>
      <c r="AG20" s="22"/>
      <c r="AH20" s="22"/>
      <c r="AI20" s="22"/>
      <c r="AJ20" s="22"/>
      <c r="AK20" s="22"/>
      <c r="AL20" s="22"/>
      <c r="AM20" s="22"/>
      <c r="AN20" s="22"/>
      <c r="AO20" s="22"/>
      <c r="AP20" s="22"/>
      <c r="AQ20" s="22"/>
      <c r="AR20" s="22"/>
      <c r="AS20" s="22"/>
      <c r="AT20" s="22"/>
      <c r="AU20" s="22"/>
      <c r="AV20" s="22"/>
      <c r="AW20" s="22">
        <f>+'[1]ENERO 2017'!$T$619</f>
        <v>24500000</v>
      </c>
      <c r="AX20" s="23">
        <f t="shared" si="3"/>
        <v>0.14965986394557829</v>
      </c>
      <c r="AY20" s="22">
        <f t="shared" si="15"/>
        <v>11000000</v>
      </c>
      <c r="AZ20" s="22">
        <f t="shared" ref="AZ20:BN21" si="18">+H20-AD20</f>
        <v>0</v>
      </c>
      <c r="BA20" s="22">
        <f t="shared" si="18"/>
        <v>0</v>
      </c>
      <c r="BB20" s="22">
        <f t="shared" si="18"/>
        <v>0</v>
      </c>
      <c r="BC20" s="22">
        <f t="shared" si="18"/>
        <v>0</v>
      </c>
      <c r="BD20" s="22">
        <f t="shared" si="18"/>
        <v>0</v>
      </c>
      <c r="BE20" s="22">
        <f t="shared" si="18"/>
        <v>0</v>
      </c>
      <c r="BF20" s="22">
        <f t="shared" si="18"/>
        <v>0</v>
      </c>
      <c r="BG20" s="22">
        <f t="shared" si="18"/>
        <v>0</v>
      </c>
      <c r="BH20" s="22">
        <f t="shared" si="18"/>
        <v>0</v>
      </c>
      <c r="BI20" s="22">
        <f t="shared" si="18"/>
        <v>0</v>
      </c>
      <c r="BJ20" s="22">
        <f t="shared" si="18"/>
        <v>0</v>
      </c>
      <c r="BK20" s="22">
        <f t="shared" si="18"/>
        <v>0</v>
      </c>
      <c r="BL20" s="22">
        <f t="shared" si="18"/>
        <v>0</v>
      </c>
      <c r="BM20" s="22">
        <f t="shared" si="18"/>
        <v>9000000</v>
      </c>
      <c r="BN20" s="22">
        <f t="shared" si="18"/>
        <v>0</v>
      </c>
      <c r="BO20" s="22">
        <f t="shared" si="16"/>
        <v>0</v>
      </c>
      <c r="BP20" s="22">
        <f t="shared" si="6"/>
        <v>0</v>
      </c>
      <c r="BQ20" s="22">
        <f t="shared" si="6"/>
        <v>0</v>
      </c>
      <c r="BR20" s="22">
        <f t="shared" si="6"/>
        <v>0</v>
      </c>
      <c r="BS20" s="22">
        <f t="shared" si="6"/>
        <v>2000000</v>
      </c>
      <c r="BT20" s="23">
        <f t="shared" si="7"/>
        <v>0.33058122448979593</v>
      </c>
      <c r="BU20" s="22">
        <f t="shared" si="8"/>
        <v>24297720</v>
      </c>
      <c r="BV20" s="22"/>
      <c r="BW20" s="22">
        <f>+'[2]FEBRERO 2017'!$H$802</f>
        <v>22297720</v>
      </c>
      <c r="BX20" s="22"/>
      <c r="BY20" s="22"/>
      <c r="BZ20" s="22"/>
      <c r="CA20" s="22"/>
      <c r="CB20" s="22"/>
      <c r="CC20" s="22"/>
      <c r="CD20" s="22"/>
      <c r="CE20" s="22"/>
      <c r="CF20" s="22"/>
      <c r="CG20" s="22"/>
      <c r="CH20" s="22"/>
      <c r="CI20" s="22"/>
      <c r="CJ20" s="22"/>
      <c r="CK20" s="22"/>
      <c r="CL20" s="22"/>
      <c r="CM20" s="22"/>
      <c r="CN20" s="22"/>
      <c r="CO20" s="22">
        <f>+'[2]FEBRERO 2017'!$H$806</f>
        <v>2000000</v>
      </c>
      <c r="CP20" s="23">
        <f t="shared" si="9"/>
        <v>0.66941877551020412</v>
      </c>
      <c r="CQ20" s="22">
        <f t="shared" si="10"/>
        <v>49202280</v>
      </c>
      <c r="CR20" s="22">
        <f t="shared" si="14"/>
        <v>0</v>
      </c>
      <c r="CS20" s="22">
        <f t="shared" si="14"/>
        <v>15702280</v>
      </c>
      <c r="CT20" s="22">
        <f t="shared" si="14"/>
        <v>0</v>
      </c>
      <c r="CU20" s="22">
        <f t="shared" si="14"/>
        <v>0</v>
      </c>
      <c r="CV20" s="22">
        <f t="shared" si="14"/>
        <v>0</v>
      </c>
      <c r="CW20" s="22">
        <f t="shared" si="14"/>
        <v>0</v>
      </c>
      <c r="CX20" s="22">
        <f t="shared" si="14"/>
        <v>0</v>
      </c>
      <c r="CY20" s="22">
        <f t="shared" si="14"/>
        <v>0</v>
      </c>
      <c r="CZ20" s="22">
        <f t="shared" si="14"/>
        <v>0</v>
      </c>
      <c r="DA20" s="22">
        <f t="shared" si="14"/>
        <v>0</v>
      </c>
      <c r="DB20" s="22">
        <f t="shared" si="14"/>
        <v>0</v>
      </c>
      <c r="DC20" s="22">
        <f t="shared" si="14"/>
        <v>0</v>
      </c>
      <c r="DD20" s="22">
        <f t="shared" si="14"/>
        <v>0</v>
      </c>
      <c r="DE20" s="22">
        <f t="shared" si="14"/>
        <v>9000000</v>
      </c>
      <c r="DF20" s="22">
        <f t="shared" si="14"/>
        <v>0</v>
      </c>
      <c r="DG20" s="22">
        <f t="shared" si="14"/>
        <v>0</v>
      </c>
      <c r="DH20" s="22">
        <f t="shared" si="17"/>
        <v>0</v>
      </c>
      <c r="DI20" s="22">
        <f t="shared" si="12"/>
        <v>0</v>
      </c>
      <c r="DJ20" s="22">
        <f t="shared" si="12"/>
        <v>0</v>
      </c>
      <c r="DK20" s="22">
        <f t="shared" si="12"/>
        <v>24500000</v>
      </c>
      <c r="DM20" s="26">
        <f>+AC20+AY20</f>
        <v>73500000</v>
      </c>
      <c r="DO20" s="147"/>
      <c r="DP20" s="154"/>
      <c r="DQ20" s="154"/>
      <c r="DR20" s="154"/>
      <c r="DS20" s="154"/>
      <c r="DT20" s="162"/>
      <c r="DU20" s="162"/>
    </row>
    <row r="21" spans="1:125" ht="34.5" hidden="1" customHeight="1" x14ac:dyDescent="0.25">
      <c r="A21" s="33"/>
      <c r="B21" s="34"/>
      <c r="C21" s="18" t="s">
        <v>94</v>
      </c>
      <c r="D21" s="35" t="s">
        <v>95</v>
      </c>
      <c r="E21" s="20">
        <v>510</v>
      </c>
      <c r="F21" s="21" t="s">
        <v>56</v>
      </c>
      <c r="G21" s="22">
        <f t="shared" si="0"/>
        <v>20000000</v>
      </c>
      <c r="H21" s="36"/>
      <c r="I21" s="36"/>
      <c r="J21" s="36">
        <v>20000000</v>
      </c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  <c r="AA21" s="36"/>
      <c r="AB21" s="23">
        <f t="shared" si="1"/>
        <v>0.1275085</v>
      </c>
      <c r="AC21" s="22">
        <f t="shared" si="2"/>
        <v>2550170</v>
      </c>
      <c r="AD21" s="36"/>
      <c r="AE21" s="36"/>
      <c r="AF21" s="36">
        <f>+'[2]FEBRERO 2017'!$L$811</f>
        <v>2550170</v>
      </c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23">
        <f t="shared" si="3"/>
        <v>0.87249149999999998</v>
      </c>
      <c r="AY21" s="22">
        <f t="shared" si="15"/>
        <v>17449830</v>
      </c>
      <c r="AZ21" s="22">
        <f t="shared" si="18"/>
        <v>0</v>
      </c>
      <c r="BA21" s="22">
        <f t="shared" si="18"/>
        <v>0</v>
      </c>
      <c r="BB21" s="22">
        <f t="shared" si="18"/>
        <v>17449830</v>
      </c>
      <c r="BC21" s="22">
        <f t="shared" si="18"/>
        <v>0</v>
      </c>
      <c r="BD21" s="22">
        <f t="shared" si="18"/>
        <v>0</v>
      </c>
      <c r="BE21" s="22">
        <f t="shared" si="18"/>
        <v>0</v>
      </c>
      <c r="BF21" s="22">
        <f t="shared" si="18"/>
        <v>0</v>
      </c>
      <c r="BG21" s="22">
        <f t="shared" si="18"/>
        <v>0</v>
      </c>
      <c r="BH21" s="22">
        <f t="shared" si="18"/>
        <v>0</v>
      </c>
      <c r="BI21" s="22">
        <f t="shared" si="18"/>
        <v>0</v>
      </c>
      <c r="BJ21" s="22">
        <f t="shared" si="18"/>
        <v>0</v>
      </c>
      <c r="BK21" s="22">
        <f t="shared" si="18"/>
        <v>0</v>
      </c>
      <c r="BL21" s="22">
        <f t="shared" si="18"/>
        <v>0</v>
      </c>
      <c r="BM21" s="22">
        <f t="shared" si="18"/>
        <v>0</v>
      </c>
      <c r="BN21" s="22">
        <f t="shared" si="18"/>
        <v>0</v>
      </c>
      <c r="BO21" s="22">
        <f t="shared" si="16"/>
        <v>0</v>
      </c>
      <c r="BP21" s="22">
        <f t="shared" si="6"/>
        <v>0</v>
      </c>
      <c r="BQ21" s="22">
        <f t="shared" si="6"/>
        <v>0</v>
      </c>
      <c r="BR21" s="22">
        <f t="shared" si="6"/>
        <v>0</v>
      </c>
      <c r="BS21" s="22">
        <f t="shared" si="6"/>
        <v>0</v>
      </c>
      <c r="BT21" s="23">
        <f t="shared" si="7"/>
        <v>0.1275085</v>
      </c>
      <c r="BU21" s="22">
        <f t="shared" si="8"/>
        <v>2550170</v>
      </c>
      <c r="BV21" s="36"/>
      <c r="BW21" s="36"/>
      <c r="BX21" s="36">
        <f>+'[2]FEBRERO 2017'!$H$809</f>
        <v>2550170</v>
      </c>
      <c r="BY21" s="36"/>
      <c r="BZ21" s="36"/>
      <c r="CA21" s="36"/>
      <c r="CB21" s="36"/>
      <c r="CC21" s="36"/>
      <c r="CD21" s="36"/>
      <c r="CE21" s="36"/>
      <c r="CF21" s="36"/>
      <c r="CG21" s="36"/>
      <c r="CH21" s="36"/>
      <c r="CI21" s="36"/>
      <c r="CJ21" s="36"/>
      <c r="CK21" s="36"/>
      <c r="CL21" s="36"/>
      <c r="CM21" s="36"/>
      <c r="CN21" s="36"/>
      <c r="CO21" s="36"/>
      <c r="CP21" s="23">
        <f t="shared" si="9"/>
        <v>0.87249149999999998</v>
      </c>
      <c r="CQ21" s="22">
        <f t="shared" si="10"/>
        <v>17449830</v>
      </c>
      <c r="CR21" s="22">
        <f t="shared" si="14"/>
        <v>0</v>
      </c>
      <c r="CS21" s="22">
        <f t="shared" si="14"/>
        <v>0</v>
      </c>
      <c r="CT21" s="22">
        <f t="shared" si="14"/>
        <v>17449830</v>
      </c>
      <c r="CU21" s="22">
        <f t="shared" si="14"/>
        <v>0</v>
      </c>
      <c r="CV21" s="22">
        <f t="shared" si="14"/>
        <v>0</v>
      </c>
      <c r="CW21" s="22">
        <f t="shared" si="14"/>
        <v>0</v>
      </c>
      <c r="CX21" s="22">
        <f t="shared" si="14"/>
        <v>0</v>
      </c>
      <c r="CY21" s="22">
        <f t="shared" si="14"/>
        <v>0</v>
      </c>
      <c r="CZ21" s="22">
        <f t="shared" si="14"/>
        <v>0</v>
      </c>
      <c r="DA21" s="22">
        <f t="shared" si="14"/>
        <v>0</v>
      </c>
      <c r="DB21" s="22">
        <f t="shared" si="14"/>
        <v>0</v>
      </c>
      <c r="DC21" s="22">
        <f t="shared" si="14"/>
        <v>0</v>
      </c>
      <c r="DD21" s="22">
        <f t="shared" si="14"/>
        <v>0</v>
      </c>
      <c r="DE21" s="22">
        <f t="shared" si="14"/>
        <v>0</v>
      </c>
      <c r="DF21" s="22">
        <f t="shared" si="14"/>
        <v>0</v>
      </c>
      <c r="DG21" s="22">
        <f t="shared" si="14"/>
        <v>0</v>
      </c>
      <c r="DH21" s="22">
        <f t="shared" si="17"/>
        <v>0</v>
      </c>
      <c r="DI21" s="22">
        <f t="shared" si="12"/>
        <v>0</v>
      </c>
      <c r="DJ21" s="22">
        <f t="shared" si="12"/>
        <v>0</v>
      </c>
      <c r="DK21" s="22">
        <f t="shared" si="12"/>
        <v>0</v>
      </c>
      <c r="DM21" s="26"/>
      <c r="DO21" s="147"/>
      <c r="DP21" s="154"/>
      <c r="DQ21" s="154"/>
      <c r="DR21" s="154"/>
      <c r="DS21" s="154"/>
      <c r="DT21" s="162"/>
      <c r="DU21" s="162"/>
    </row>
    <row r="22" spans="1:125" s="43" customFormat="1" ht="17.25" customHeight="1" thickBot="1" x14ac:dyDescent="0.3">
      <c r="A22" s="37"/>
      <c r="B22" s="244" t="s">
        <v>96</v>
      </c>
      <c r="C22" s="245"/>
      <c r="D22" s="245"/>
      <c r="E22" s="246"/>
      <c r="F22" s="38"/>
      <c r="G22" s="39">
        <f t="shared" ref="G22:M22" si="19">SUM(G4:G21)</f>
        <v>1730258531</v>
      </c>
      <c r="H22" s="39">
        <f t="shared" si="19"/>
        <v>0</v>
      </c>
      <c r="I22" s="39">
        <f t="shared" si="19"/>
        <v>770000000</v>
      </c>
      <c r="J22" s="39">
        <f t="shared" si="19"/>
        <v>250000000</v>
      </c>
      <c r="K22" s="39">
        <f t="shared" si="19"/>
        <v>258269543</v>
      </c>
      <c r="L22" s="39">
        <f t="shared" si="19"/>
        <v>0</v>
      </c>
      <c r="M22" s="39">
        <f t="shared" si="19"/>
        <v>0</v>
      </c>
      <c r="N22" s="39"/>
      <c r="O22" s="39">
        <f t="shared" ref="O22:AA22" si="20">SUM(O4:O21)</f>
        <v>0</v>
      </c>
      <c r="P22" s="39">
        <f t="shared" si="20"/>
        <v>0</v>
      </c>
      <c r="Q22" s="39">
        <f t="shared" si="20"/>
        <v>0</v>
      </c>
      <c r="R22" s="39">
        <f t="shared" si="20"/>
        <v>0</v>
      </c>
      <c r="S22" s="39">
        <f t="shared" si="20"/>
        <v>0</v>
      </c>
      <c r="T22" s="39">
        <f t="shared" si="20"/>
        <v>0</v>
      </c>
      <c r="U22" s="39">
        <f t="shared" si="20"/>
        <v>278034610</v>
      </c>
      <c r="V22" s="39">
        <f t="shared" si="20"/>
        <v>0</v>
      </c>
      <c r="W22" s="39">
        <f t="shared" si="20"/>
        <v>0</v>
      </c>
      <c r="X22" s="39">
        <f t="shared" si="20"/>
        <v>0</v>
      </c>
      <c r="Y22" s="39">
        <f t="shared" si="20"/>
        <v>0</v>
      </c>
      <c r="Z22" s="39">
        <f t="shared" si="20"/>
        <v>0</v>
      </c>
      <c r="AA22" s="39">
        <f t="shared" si="20"/>
        <v>173954378</v>
      </c>
      <c r="AB22" s="40">
        <f t="shared" si="1"/>
        <v>0.39881244082130751</v>
      </c>
      <c r="AC22" s="41">
        <f t="shared" ref="AC22:AW22" si="21">SUM(AC4:AC21)</f>
        <v>690048628</v>
      </c>
      <c r="AD22" s="41">
        <f t="shared" si="21"/>
        <v>0</v>
      </c>
      <c r="AE22" s="41">
        <f t="shared" si="21"/>
        <v>471834000</v>
      </c>
      <c r="AF22" s="41">
        <f t="shared" si="21"/>
        <v>132550170</v>
      </c>
      <c r="AG22" s="41">
        <f t="shared" si="21"/>
        <v>4371080</v>
      </c>
      <c r="AH22" s="41">
        <f t="shared" si="21"/>
        <v>0</v>
      </c>
      <c r="AI22" s="41">
        <f t="shared" si="21"/>
        <v>0</v>
      </c>
      <c r="AJ22" s="41">
        <f t="shared" si="21"/>
        <v>0</v>
      </c>
      <c r="AK22" s="41">
        <f t="shared" si="21"/>
        <v>0</v>
      </c>
      <c r="AL22" s="41">
        <f t="shared" si="21"/>
        <v>0</v>
      </c>
      <c r="AM22" s="41">
        <f t="shared" si="21"/>
        <v>0</v>
      </c>
      <c r="AN22" s="41">
        <f t="shared" si="21"/>
        <v>0</v>
      </c>
      <c r="AO22" s="41">
        <f t="shared" si="21"/>
        <v>0</v>
      </c>
      <c r="AP22" s="41">
        <f t="shared" si="21"/>
        <v>0</v>
      </c>
      <c r="AQ22" s="41">
        <f t="shared" si="21"/>
        <v>0</v>
      </c>
      <c r="AR22" s="41">
        <f t="shared" si="21"/>
        <v>0</v>
      </c>
      <c r="AS22" s="41">
        <f t="shared" si="21"/>
        <v>0</v>
      </c>
      <c r="AT22" s="41">
        <f t="shared" si="21"/>
        <v>0</v>
      </c>
      <c r="AU22" s="41">
        <f t="shared" si="21"/>
        <v>0</v>
      </c>
      <c r="AV22" s="41">
        <f t="shared" si="21"/>
        <v>0</v>
      </c>
      <c r="AW22" s="41">
        <f t="shared" si="21"/>
        <v>81293378</v>
      </c>
      <c r="AX22" s="42">
        <f t="shared" si="3"/>
        <v>0.60118755917869249</v>
      </c>
      <c r="AY22" s="41">
        <f t="shared" ref="AY22:BS22" si="22">SUM(AY4:AY21)</f>
        <v>1040209903</v>
      </c>
      <c r="AZ22" s="41">
        <f t="shared" si="22"/>
        <v>0</v>
      </c>
      <c r="BA22" s="41">
        <f t="shared" si="22"/>
        <v>298166000</v>
      </c>
      <c r="BB22" s="41">
        <f t="shared" si="22"/>
        <v>117449830</v>
      </c>
      <c r="BC22" s="41">
        <f>SUM(BC4:BC21)</f>
        <v>253898463</v>
      </c>
      <c r="BD22" s="41">
        <f t="shared" si="22"/>
        <v>0</v>
      </c>
      <c r="BE22" s="41">
        <f t="shared" si="22"/>
        <v>0</v>
      </c>
      <c r="BF22" s="41">
        <f t="shared" si="22"/>
        <v>0</v>
      </c>
      <c r="BG22" s="41">
        <f t="shared" si="22"/>
        <v>0</v>
      </c>
      <c r="BH22" s="41">
        <f t="shared" si="22"/>
        <v>0</v>
      </c>
      <c r="BI22" s="41">
        <f t="shared" si="22"/>
        <v>0</v>
      </c>
      <c r="BJ22" s="41">
        <f t="shared" si="22"/>
        <v>0</v>
      </c>
      <c r="BK22" s="41">
        <f t="shared" si="22"/>
        <v>0</v>
      </c>
      <c r="BL22" s="41">
        <f t="shared" si="22"/>
        <v>0</v>
      </c>
      <c r="BM22" s="41">
        <f t="shared" si="22"/>
        <v>278034610</v>
      </c>
      <c r="BN22" s="41">
        <f t="shared" si="22"/>
        <v>0</v>
      </c>
      <c r="BO22" s="41">
        <f t="shared" si="22"/>
        <v>0</v>
      </c>
      <c r="BP22" s="41">
        <f t="shared" si="22"/>
        <v>0</v>
      </c>
      <c r="BQ22" s="41">
        <f t="shared" si="22"/>
        <v>0</v>
      </c>
      <c r="BR22" s="41">
        <f t="shared" si="22"/>
        <v>0</v>
      </c>
      <c r="BS22" s="41">
        <f t="shared" si="22"/>
        <v>92661000</v>
      </c>
      <c r="BT22" s="42">
        <f t="shared" si="7"/>
        <v>0.16412116681538846</v>
      </c>
      <c r="BU22" s="41">
        <f t="shared" ref="BU22:CO22" si="23">SUM(BU4:BU21)</f>
        <v>283972049</v>
      </c>
      <c r="BV22" s="41">
        <f t="shared" si="23"/>
        <v>0</v>
      </c>
      <c r="BW22" s="41">
        <f t="shared" si="23"/>
        <v>210237593</v>
      </c>
      <c r="BX22" s="41">
        <f t="shared" si="23"/>
        <v>45569998</v>
      </c>
      <c r="BY22" s="41">
        <f t="shared" si="23"/>
        <v>4371080</v>
      </c>
      <c r="BZ22" s="41">
        <f t="shared" si="23"/>
        <v>0</v>
      </c>
      <c r="CA22" s="41">
        <f t="shared" si="23"/>
        <v>0</v>
      </c>
      <c r="CB22" s="41">
        <f t="shared" si="23"/>
        <v>0</v>
      </c>
      <c r="CC22" s="41">
        <f t="shared" si="23"/>
        <v>0</v>
      </c>
      <c r="CD22" s="41">
        <f t="shared" si="23"/>
        <v>0</v>
      </c>
      <c r="CE22" s="41">
        <f t="shared" si="23"/>
        <v>0</v>
      </c>
      <c r="CF22" s="41">
        <f t="shared" si="23"/>
        <v>0</v>
      </c>
      <c r="CG22" s="41">
        <f t="shared" si="23"/>
        <v>0</v>
      </c>
      <c r="CH22" s="41">
        <f t="shared" si="23"/>
        <v>0</v>
      </c>
      <c r="CI22" s="41">
        <f t="shared" si="23"/>
        <v>0</v>
      </c>
      <c r="CJ22" s="41">
        <f t="shared" si="23"/>
        <v>0</v>
      </c>
      <c r="CK22" s="41">
        <f t="shared" si="23"/>
        <v>0</v>
      </c>
      <c r="CL22" s="41">
        <f t="shared" si="23"/>
        <v>0</v>
      </c>
      <c r="CM22" s="41">
        <f t="shared" si="23"/>
        <v>0</v>
      </c>
      <c r="CN22" s="41">
        <f t="shared" si="23"/>
        <v>0</v>
      </c>
      <c r="CO22" s="41">
        <f t="shared" si="23"/>
        <v>23793378</v>
      </c>
      <c r="CP22" s="42">
        <f t="shared" si="9"/>
        <v>0.83587883318461154</v>
      </c>
      <c r="CQ22" s="41">
        <f t="shared" ref="CQ22:DK22" si="24">SUM(CQ4:CQ21)</f>
        <v>1446286482</v>
      </c>
      <c r="CR22" s="41">
        <f t="shared" si="24"/>
        <v>0</v>
      </c>
      <c r="CS22" s="41">
        <f t="shared" si="24"/>
        <v>559762407</v>
      </c>
      <c r="CT22" s="41">
        <f t="shared" si="24"/>
        <v>204430002</v>
      </c>
      <c r="CU22" s="41">
        <f t="shared" si="24"/>
        <v>253898463</v>
      </c>
      <c r="CV22" s="41">
        <f t="shared" si="24"/>
        <v>0</v>
      </c>
      <c r="CW22" s="41">
        <f t="shared" si="24"/>
        <v>0</v>
      </c>
      <c r="CX22" s="41">
        <f t="shared" si="24"/>
        <v>0</v>
      </c>
      <c r="CY22" s="41">
        <f t="shared" si="24"/>
        <v>0</v>
      </c>
      <c r="CZ22" s="41">
        <f t="shared" si="24"/>
        <v>0</v>
      </c>
      <c r="DA22" s="41">
        <f t="shared" si="24"/>
        <v>0</v>
      </c>
      <c r="DB22" s="41">
        <f t="shared" si="24"/>
        <v>0</v>
      </c>
      <c r="DC22" s="41">
        <f t="shared" si="24"/>
        <v>0</v>
      </c>
      <c r="DD22" s="41">
        <f t="shared" si="24"/>
        <v>0</v>
      </c>
      <c r="DE22" s="41">
        <f t="shared" si="24"/>
        <v>278034610</v>
      </c>
      <c r="DF22" s="41">
        <f t="shared" si="24"/>
        <v>0</v>
      </c>
      <c r="DG22" s="41">
        <f t="shared" si="24"/>
        <v>0</v>
      </c>
      <c r="DH22" s="41">
        <f t="shared" si="24"/>
        <v>0</v>
      </c>
      <c r="DI22" s="41">
        <f t="shared" si="24"/>
        <v>0</v>
      </c>
      <c r="DJ22" s="41">
        <f t="shared" si="24"/>
        <v>0</v>
      </c>
      <c r="DK22" s="41">
        <f t="shared" si="24"/>
        <v>150161000</v>
      </c>
      <c r="DM22" s="26">
        <f t="shared" ref="DM22:DM85" si="25">+AC22+AY22</f>
        <v>1730258531</v>
      </c>
      <c r="DN22" s="150" t="s">
        <v>346</v>
      </c>
      <c r="DO22" s="147"/>
      <c r="DP22" s="155">
        <v>1730258531</v>
      </c>
      <c r="DQ22" s="155">
        <v>283972049</v>
      </c>
      <c r="DR22" s="165">
        <v>0.16412116681538846</v>
      </c>
      <c r="DS22" s="154"/>
      <c r="DT22" s="163"/>
      <c r="DU22" s="163"/>
    </row>
    <row r="23" spans="1:125" ht="33" hidden="1" customHeight="1" thickTop="1" x14ac:dyDescent="0.25">
      <c r="A23" s="17" t="s">
        <v>97</v>
      </c>
      <c r="B23" s="188" t="s">
        <v>98</v>
      </c>
      <c r="C23" s="18" t="s">
        <v>99</v>
      </c>
      <c r="D23" s="19" t="s">
        <v>100</v>
      </c>
      <c r="E23" s="20">
        <v>410</v>
      </c>
      <c r="F23" s="44" t="s">
        <v>101</v>
      </c>
      <c r="G23" s="22">
        <f t="shared" ref="G23:G51" si="26">SUM(H23:AA23)</f>
        <v>150000000</v>
      </c>
      <c r="H23" s="45"/>
      <c r="I23" s="22"/>
      <c r="J23" s="22">
        <v>150000000</v>
      </c>
      <c r="K23" s="22"/>
      <c r="L23" s="22"/>
      <c r="M23" s="45"/>
      <c r="N23" s="45"/>
      <c r="O23" s="46"/>
      <c r="P23" s="46"/>
      <c r="Q23" s="46"/>
      <c r="R23" s="47"/>
      <c r="S23" s="46"/>
      <c r="T23" s="46"/>
      <c r="U23" s="46"/>
      <c r="V23" s="46"/>
      <c r="W23" s="46"/>
      <c r="X23" s="46"/>
      <c r="Y23" s="46"/>
      <c r="Z23" s="46"/>
      <c r="AA23" s="46"/>
      <c r="AB23" s="48">
        <f t="shared" si="1"/>
        <v>0</v>
      </c>
      <c r="AC23" s="22">
        <f t="shared" ref="AC23:AC51" si="27">SUM(AD23:AW23)</f>
        <v>0</v>
      </c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22"/>
      <c r="AO23" s="22"/>
      <c r="AP23" s="22"/>
      <c r="AQ23" s="22"/>
      <c r="AR23" s="22"/>
      <c r="AS23" s="22"/>
      <c r="AT23" s="22"/>
      <c r="AU23" s="22"/>
      <c r="AV23" s="22"/>
      <c r="AW23" s="22"/>
      <c r="AX23" s="23">
        <f t="shared" si="3"/>
        <v>1</v>
      </c>
      <c r="AY23" s="22">
        <f t="shared" ref="AY23:AY51" si="28">SUM(AZ23:BS23)</f>
        <v>150000000</v>
      </c>
      <c r="AZ23" s="22">
        <f t="shared" ref="AZ23:BO38" si="29">+H23-AD23</f>
        <v>0</v>
      </c>
      <c r="BA23" s="22">
        <f t="shared" si="29"/>
        <v>0</v>
      </c>
      <c r="BB23" s="22">
        <f t="shared" si="29"/>
        <v>150000000</v>
      </c>
      <c r="BC23" s="22">
        <f t="shared" si="29"/>
        <v>0</v>
      </c>
      <c r="BD23" s="22">
        <f t="shared" si="29"/>
        <v>0</v>
      </c>
      <c r="BE23" s="22">
        <f t="shared" si="29"/>
        <v>0</v>
      </c>
      <c r="BF23" s="22">
        <f t="shared" si="29"/>
        <v>0</v>
      </c>
      <c r="BG23" s="22">
        <f t="shared" si="29"/>
        <v>0</v>
      </c>
      <c r="BH23" s="22">
        <f t="shared" si="29"/>
        <v>0</v>
      </c>
      <c r="BI23" s="22">
        <f t="shared" si="29"/>
        <v>0</v>
      </c>
      <c r="BJ23" s="22">
        <f t="shared" si="29"/>
        <v>0</v>
      </c>
      <c r="BK23" s="22">
        <f t="shared" si="29"/>
        <v>0</v>
      </c>
      <c r="BL23" s="22">
        <f t="shared" si="29"/>
        <v>0</v>
      </c>
      <c r="BM23" s="22">
        <f t="shared" si="29"/>
        <v>0</v>
      </c>
      <c r="BN23" s="22">
        <f t="shared" si="29"/>
        <v>0</v>
      </c>
      <c r="BO23" s="22">
        <f t="shared" si="29"/>
        <v>0</v>
      </c>
      <c r="BP23" s="22">
        <f t="shared" ref="BP23:BS51" si="30">+X23-AT23</f>
        <v>0</v>
      </c>
      <c r="BQ23" s="22">
        <f t="shared" si="30"/>
        <v>0</v>
      </c>
      <c r="BR23" s="22">
        <f t="shared" si="30"/>
        <v>0</v>
      </c>
      <c r="BS23" s="22">
        <f t="shared" si="30"/>
        <v>0</v>
      </c>
      <c r="BT23" s="23">
        <f t="shared" si="7"/>
        <v>0</v>
      </c>
      <c r="BU23" s="22">
        <f t="shared" ref="BU23:BU51" si="31">SUM(BV23:CO23)</f>
        <v>0</v>
      </c>
      <c r="BV23" s="22"/>
      <c r="BW23" s="22"/>
      <c r="BX23" s="22"/>
      <c r="BY23" s="22"/>
      <c r="BZ23" s="22"/>
      <c r="CA23" s="22"/>
      <c r="CB23" s="22"/>
      <c r="CC23" s="22"/>
      <c r="CD23" s="22"/>
      <c r="CE23" s="22"/>
      <c r="CF23" s="22"/>
      <c r="CG23" s="22"/>
      <c r="CH23" s="22"/>
      <c r="CI23" s="22"/>
      <c r="CJ23" s="22"/>
      <c r="CK23" s="22"/>
      <c r="CL23" s="22"/>
      <c r="CM23" s="22"/>
      <c r="CN23" s="22"/>
      <c r="CO23" s="22"/>
      <c r="CP23" s="23">
        <f t="shared" si="9"/>
        <v>1</v>
      </c>
      <c r="CQ23" s="22">
        <f t="shared" ref="CQ23:CQ51" si="32">SUM(CR23:DK23)</f>
        <v>150000000</v>
      </c>
      <c r="CR23" s="22">
        <f>H23-BV23</f>
        <v>0</v>
      </c>
      <c r="CS23" s="22">
        <f t="shared" ref="CS23:DH38" si="33">I23-BW23</f>
        <v>0</v>
      </c>
      <c r="CT23" s="22">
        <f t="shared" si="33"/>
        <v>150000000</v>
      </c>
      <c r="CU23" s="22">
        <f t="shared" si="33"/>
        <v>0</v>
      </c>
      <c r="CV23" s="22">
        <f t="shared" si="33"/>
        <v>0</v>
      </c>
      <c r="CW23" s="22">
        <f t="shared" si="33"/>
        <v>0</v>
      </c>
      <c r="CX23" s="22">
        <f t="shared" si="33"/>
        <v>0</v>
      </c>
      <c r="CY23" s="22">
        <f t="shared" si="33"/>
        <v>0</v>
      </c>
      <c r="CZ23" s="22">
        <f t="shared" si="33"/>
        <v>0</v>
      </c>
      <c r="DA23" s="22">
        <f t="shared" si="33"/>
        <v>0</v>
      </c>
      <c r="DB23" s="22">
        <f t="shared" si="33"/>
        <v>0</v>
      </c>
      <c r="DC23" s="22">
        <f t="shared" si="33"/>
        <v>0</v>
      </c>
      <c r="DD23" s="22">
        <f t="shared" si="33"/>
        <v>0</v>
      </c>
      <c r="DE23" s="22">
        <f t="shared" si="33"/>
        <v>0</v>
      </c>
      <c r="DF23" s="22">
        <f t="shared" si="33"/>
        <v>0</v>
      </c>
      <c r="DG23" s="22">
        <f t="shared" si="33"/>
        <v>0</v>
      </c>
      <c r="DH23" s="22">
        <f t="shared" si="33"/>
        <v>0</v>
      </c>
      <c r="DI23" s="22">
        <f t="shared" ref="DI23:DK51" si="34">Y23-CM23</f>
        <v>0</v>
      </c>
      <c r="DJ23" s="22">
        <f t="shared" si="34"/>
        <v>0</v>
      </c>
      <c r="DK23" s="22">
        <f t="shared" si="34"/>
        <v>0</v>
      </c>
      <c r="DM23" s="26">
        <f t="shared" si="25"/>
        <v>150000000</v>
      </c>
      <c r="DN23" s="154"/>
      <c r="DO23" s="147"/>
      <c r="DP23" s="155">
        <v>150000000</v>
      </c>
      <c r="DQ23" s="154"/>
      <c r="DR23" s="154"/>
      <c r="DS23" s="154"/>
      <c r="DT23" s="162"/>
      <c r="DU23" s="162"/>
    </row>
    <row r="24" spans="1:125" ht="45.75" hidden="1" customHeight="1" x14ac:dyDescent="0.25">
      <c r="A24" s="27"/>
      <c r="B24" s="173"/>
      <c r="C24" s="18" t="s">
        <v>102</v>
      </c>
      <c r="D24" s="19" t="s">
        <v>103</v>
      </c>
      <c r="E24" s="20">
        <v>410</v>
      </c>
      <c r="F24" s="21" t="s">
        <v>101</v>
      </c>
      <c r="G24" s="22">
        <f t="shared" si="26"/>
        <v>350000000</v>
      </c>
      <c r="H24" s="22"/>
      <c r="I24" s="22"/>
      <c r="J24" s="22">
        <v>350000000</v>
      </c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3">
        <f t="shared" si="1"/>
        <v>0</v>
      </c>
      <c r="AC24" s="22">
        <f t="shared" si="27"/>
        <v>0</v>
      </c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22"/>
      <c r="AO24" s="22"/>
      <c r="AP24" s="22"/>
      <c r="AQ24" s="22"/>
      <c r="AR24" s="22"/>
      <c r="AS24" s="22"/>
      <c r="AT24" s="22"/>
      <c r="AU24" s="22"/>
      <c r="AV24" s="22"/>
      <c r="AW24" s="22"/>
      <c r="AX24" s="23">
        <f t="shared" si="3"/>
        <v>1</v>
      </c>
      <c r="AY24" s="22">
        <f t="shared" si="28"/>
        <v>350000000</v>
      </c>
      <c r="AZ24" s="22">
        <f t="shared" si="29"/>
        <v>0</v>
      </c>
      <c r="BA24" s="22">
        <f t="shared" si="29"/>
        <v>0</v>
      </c>
      <c r="BB24" s="22">
        <f t="shared" si="29"/>
        <v>350000000</v>
      </c>
      <c r="BC24" s="22">
        <f t="shared" si="29"/>
        <v>0</v>
      </c>
      <c r="BD24" s="22">
        <f t="shared" si="29"/>
        <v>0</v>
      </c>
      <c r="BE24" s="22">
        <f t="shared" si="29"/>
        <v>0</v>
      </c>
      <c r="BF24" s="22">
        <f t="shared" si="29"/>
        <v>0</v>
      </c>
      <c r="BG24" s="22">
        <f t="shared" si="29"/>
        <v>0</v>
      </c>
      <c r="BH24" s="22">
        <f t="shared" si="29"/>
        <v>0</v>
      </c>
      <c r="BI24" s="22">
        <f t="shared" si="29"/>
        <v>0</v>
      </c>
      <c r="BJ24" s="22">
        <f t="shared" si="29"/>
        <v>0</v>
      </c>
      <c r="BK24" s="22">
        <f t="shared" si="29"/>
        <v>0</v>
      </c>
      <c r="BL24" s="22">
        <f t="shared" si="29"/>
        <v>0</v>
      </c>
      <c r="BM24" s="22">
        <f t="shared" si="29"/>
        <v>0</v>
      </c>
      <c r="BN24" s="22">
        <f t="shared" si="29"/>
        <v>0</v>
      </c>
      <c r="BO24" s="22">
        <f t="shared" si="29"/>
        <v>0</v>
      </c>
      <c r="BP24" s="22">
        <f t="shared" si="30"/>
        <v>0</v>
      </c>
      <c r="BQ24" s="22">
        <f t="shared" si="30"/>
        <v>0</v>
      </c>
      <c r="BR24" s="22">
        <f t="shared" si="30"/>
        <v>0</v>
      </c>
      <c r="BS24" s="22">
        <f t="shared" si="30"/>
        <v>0</v>
      </c>
      <c r="BT24" s="23">
        <f t="shared" si="7"/>
        <v>0</v>
      </c>
      <c r="BU24" s="22">
        <f t="shared" si="31"/>
        <v>0</v>
      </c>
      <c r="BV24" s="22"/>
      <c r="BW24" s="22"/>
      <c r="BX24" s="22"/>
      <c r="BY24" s="22"/>
      <c r="BZ24" s="22"/>
      <c r="CA24" s="22"/>
      <c r="CB24" s="22"/>
      <c r="CC24" s="22"/>
      <c r="CD24" s="22"/>
      <c r="CE24" s="22"/>
      <c r="CF24" s="22"/>
      <c r="CG24" s="22"/>
      <c r="CH24" s="22"/>
      <c r="CI24" s="22"/>
      <c r="CJ24" s="22"/>
      <c r="CK24" s="22"/>
      <c r="CL24" s="22"/>
      <c r="CM24" s="22"/>
      <c r="CN24" s="22"/>
      <c r="CO24" s="22"/>
      <c r="CP24" s="23">
        <f t="shared" si="9"/>
        <v>1</v>
      </c>
      <c r="CQ24" s="22">
        <f t="shared" si="32"/>
        <v>350000000</v>
      </c>
      <c r="CR24" s="22">
        <f t="shared" ref="CR24:DG51" si="35">H24-BV24</f>
        <v>0</v>
      </c>
      <c r="CS24" s="22">
        <f t="shared" si="33"/>
        <v>0</v>
      </c>
      <c r="CT24" s="22">
        <f t="shared" si="33"/>
        <v>350000000</v>
      </c>
      <c r="CU24" s="22">
        <f t="shared" si="33"/>
        <v>0</v>
      </c>
      <c r="CV24" s="22">
        <f t="shared" si="33"/>
        <v>0</v>
      </c>
      <c r="CW24" s="22">
        <f t="shared" si="33"/>
        <v>0</v>
      </c>
      <c r="CX24" s="22">
        <f t="shared" si="33"/>
        <v>0</v>
      </c>
      <c r="CY24" s="22">
        <f t="shared" si="33"/>
        <v>0</v>
      </c>
      <c r="CZ24" s="22">
        <f t="shared" si="33"/>
        <v>0</v>
      </c>
      <c r="DA24" s="22">
        <f t="shared" si="33"/>
        <v>0</v>
      </c>
      <c r="DB24" s="22">
        <f t="shared" si="33"/>
        <v>0</v>
      </c>
      <c r="DC24" s="22">
        <f t="shared" si="33"/>
        <v>0</v>
      </c>
      <c r="DD24" s="22">
        <f t="shared" si="33"/>
        <v>0</v>
      </c>
      <c r="DE24" s="22">
        <f t="shared" si="33"/>
        <v>0</v>
      </c>
      <c r="DF24" s="22">
        <f t="shared" si="33"/>
        <v>0</v>
      </c>
      <c r="DG24" s="22">
        <f t="shared" si="33"/>
        <v>0</v>
      </c>
      <c r="DH24" s="22">
        <f t="shared" si="33"/>
        <v>0</v>
      </c>
      <c r="DI24" s="22">
        <f t="shared" si="34"/>
        <v>0</v>
      </c>
      <c r="DJ24" s="22">
        <f t="shared" si="34"/>
        <v>0</v>
      </c>
      <c r="DK24" s="22">
        <f t="shared" si="34"/>
        <v>0</v>
      </c>
      <c r="DM24" s="26">
        <f t="shared" si="25"/>
        <v>350000000</v>
      </c>
      <c r="DN24" s="154"/>
      <c r="DO24" s="147"/>
      <c r="DP24" s="155">
        <v>350000000</v>
      </c>
      <c r="DQ24" s="154"/>
      <c r="DR24" s="154"/>
      <c r="DS24" s="154"/>
      <c r="DT24" s="162"/>
      <c r="DU24" s="162"/>
    </row>
    <row r="25" spans="1:125" ht="33.75" hidden="1" customHeight="1" x14ac:dyDescent="0.25">
      <c r="A25" s="27"/>
      <c r="B25" s="174"/>
      <c r="C25" s="49" t="s">
        <v>104</v>
      </c>
      <c r="D25" s="50" t="s">
        <v>105</v>
      </c>
      <c r="E25" s="51">
        <v>410</v>
      </c>
      <c r="F25" s="52" t="s">
        <v>106</v>
      </c>
      <c r="G25" s="22">
        <f t="shared" si="26"/>
        <v>1418000000</v>
      </c>
      <c r="H25" s="22"/>
      <c r="I25" s="22"/>
      <c r="J25" s="22">
        <v>1400000000</v>
      </c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>
        <v>18000000</v>
      </c>
      <c r="AB25" s="23">
        <f t="shared" si="1"/>
        <v>0.14104372355430184</v>
      </c>
      <c r="AC25" s="22">
        <f t="shared" si="27"/>
        <v>200000000</v>
      </c>
      <c r="AD25" s="22"/>
      <c r="AE25" s="22"/>
      <c r="AF25" s="22">
        <f>+'[2]FEBRERO 2017'!$L$383</f>
        <v>200000000</v>
      </c>
      <c r="AG25" s="22"/>
      <c r="AH25" s="22"/>
      <c r="AI25" s="22"/>
      <c r="AJ25" s="22"/>
      <c r="AK25" s="22"/>
      <c r="AL25" s="22"/>
      <c r="AM25" s="22"/>
      <c r="AN25" s="22"/>
      <c r="AO25" s="22"/>
      <c r="AP25" s="22"/>
      <c r="AQ25" s="22"/>
      <c r="AR25" s="22"/>
      <c r="AS25" s="22"/>
      <c r="AT25" s="22"/>
      <c r="AU25" s="22"/>
      <c r="AV25" s="22"/>
      <c r="AW25" s="22"/>
      <c r="AX25" s="23">
        <f t="shared" si="3"/>
        <v>0.85895627644569816</v>
      </c>
      <c r="AY25" s="22">
        <f t="shared" si="28"/>
        <v>1218000000</v>
      </c>
      <c r="AZ25" s="22">
        <f t="shared" si="29"/>
        <v>0</v>
      </c>
      <c r="BA25" s="22">
        <f t="shared" si="29"/>
        <v>0</v>
      </c>
      <c r="BB25" s="22">
        <f t="shared" si="29"/>
        <v>1200000000</v>
      </c>
      <c r="BC25" s="22">
        <f t="shared" si="29"/>
        <v>0</v>
      </c>
      <c r="BD25" s="22">
        <f t="shared" si="29"/>
        <v>0</v>
      </c>
      <c r="BE25" s="22">
        <f t="shared" si="29"/>
        <v>0</v>
      </c>
      <c r="BF25" s="22">
        <f t="shared" si="29"/>
        <v>0</v>
      </c>
      <c r="BG25" s="22">
        <f t="shared" si="29"/>
        <v>0</v>
      </c>
      <c r="BH25" s="22">
        <f t="shared" si="29"/>
        <v>0</v>
      </c>
      <c r="BI25" s="22">
        <f t="shared" si="29"/>
        <v>0</v>
      </c>
      <c r="BJ25" s="22">
        <f t="shared" si="29"/>
        <v>0</v>
      </c>
      <c r="BK25" s="22">
        <f t="shared" si="29"/>
        <v>0</v>
      </c>
      <c r="BL25" s="22">
        <f t="shared" si="29"/>
        <v>0</v>
      </c>
      <c r="BM25" s="22">
        <f t="shared" si="29"/>
        <v>0</v>
      </c>
      <c r="BN25" s="22">
        <f t="shared" si="29"/>
        <v>0</v>
      </c>
      <c r="BO25" s="22">
        <f t="shared" si="29"/>
        <v>0</v>
      </c>
      <c r="BP25" s="22">
        <f t="shared" si="30"/>
        <v>0</v>
      </c>
      <c r="BQ25" s="22">
        <f t="shared" si="30"/>
        <v>0</v>
      </c>
      <c r="BR25" s="22">
        <f t="shared" si="30"/>
        <v>0</v>
      </c>
      <c r="BS25" s="22">
        <f t="shared" si="30"/>
        <v>18000000</v>
      </c>
      <c r="BT25" s="23">
        <f t="shared" si="7"/>
        <v>6.2062276445698165E-2</v>
      </c>
      <c r="BU25" s="22">
        <f t="shared" si="31"/>
        <v>88004308</v>
      </c>
      <c r="BV25" s="22"/>
      <c r="BW25" s="22"/>
      <c r="BX25" s="22">
        <f>+'[2]FEBRERO 2017'!$H$381</f>
        <v>88004308</v>
      </c>
      <c r="BY25" s="22"/>
      <c r="BZ25" s="22"/>
      <c r="CA25" s="22"/>
      <c r="CB25" s="22"/>
      <c r="CC25" s="22"/>
      <c r="CD25" s="22"/>
      <c r="CE25" s="22"/>
      <c r="CF25" s="22"/>
      <c r="CG25" s="22"/>
      <c r="CH25" s="22"/>
      <c r="CI25" s="22"/>
      <c r="CJ25" s="22"/>
      <c r="CK25" s="22"/>
      <c r="CL25" s="22"/>
      <c r="CM25" s="22"/>
      <c r="CN25" s="22"/>
      <c r="CO25" s="22"/>
      <c r="CP25" s="23">
        <f t="shared" si="9"/>
        <v>0.93793772355430183</v>
      </c>
      <c r="CQ25" s="22">
        <f t="shared" si="32"/>
        <v>1329995692</v>
      </c>
      <c r="CR25" s="22">
        <f t="shared" si="35"/>
        <v>0</v>
      </c>
      <c r="CS25" s="22">
        <f t="shared" si="33"/>
        <v>0</v>
      </c>
      <c r="CT25" s="22">
        <f t="shared" si="33"/>
        <v>1311995692</v>
      </c>
      <c r="CU25" s="22">
        <f t="shared" si="33"/>
        <v>0</v>
      </c>
      <c r="CV25" s="22">
        <f t="shared" si="33"/>
        <v>0</v>
      </c>
      <c r="CW25" s="22">
        <f t="shared" si="33"/>
        <v>0</v>
      </c>
      <c r="CX25" s="22">
        <f t="shared" si="33"/>
        <v>0</v>
      </c>
      <c r="CY25" s="22">
        <f t="shared" si="33"/>
        <v>0</v>
      </c>
      <c r="CZ25" s="22">
        <f t="shared" si="33"/>
        <v>0</v>
      </c>
      <c r="DA25" s="22">
        <f t="shared" si="33"/>
        <v>0</v>
      </c>
      <c r="DB25" s="22">
        <f t="shared" si="33"/>
        <v>0</v>
      </c>
      <c r="DC25" s="22">
        <f t="shared" si="33"/>
        <v>0</v>
      </c>
      <c r="DD25" s="22">
        <f t="shared" si="33"/>
        <v>0</v>
      </c>
      <c r="DE25" s="22">
        <f t="shared" si="33"/>
        <v>0</v>
      </c>
      <c r="DF25" s="22">
        <f t="shared" si="33"/>
        <v>0</v>
      </c>
      <c r="DG25" s="22">
        <f t="shared" si="33"/>
        <v>0</v>
      </c>
      <c r="DH25" s="22">
        <f t="shared" si="33"/>
        <v>0</v>
      </c>
      <c r="DI25" s="22">
        <f t="shared" si="34"/>
        <v>0</v>
      </c>
      <c r="DJ25" s="22">
        <f t="shared" si="34"/>
        <v>0</v>
      </c>
      <c r="DK25" s="22">
        <f t="shared" si="34"/>
        <v>18000000</v>
      </c>
      <c r="DM25" s="26">
        <f t="shared" si="25"/>
        <v>1418000000</v>
      </c>
      <c r="DN25" s="154"/>
      <c r="DO25" s="150"/>
      <c r="DP25" s="155">
        <v>1418000000</v>
      </c>
      <c r="DQ25" s="151"/>
      <c r="DR25" s="152"/>
      <c r="DS25" s="153"/>
      <c r="DT25" s="162"/>
      <c r="DU25" s="162"/>
    </row>
    <row r="26" spans="1:125" ht="30.75" hidden="1" customHeight="1" x14ac:dyDescent="0.25">
      <c r="A26" s="27"/>
      <c r="B26" s="53"/>
      <c r="C26" s="18" t="s">
        <v>107</v>
      </c>
      <c r="D26" s="19" t="s">
        <v>108</v>
      </c>
      <c r="E26" s="20">
        <v>410</v>
      </c>
      <c r="F26" s="21" t="s">
        <v>101</v>
      </c>
      <c r="G26" s="22">
        <f t="shared" si="26"/>
        <v>15000000</v>
      </c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>
        <v>15000000</v>
      </c>
      <c r="W26" s="22"/>
      <c r="X26" s="22"/>
      <c r="Y26" s="22"/>
      <c r="Z26" s="22"/>
      <c r="AA26" s="22"/>
      <c r="AB26" s="23">
        <f t="shared" si="1"/>
        <v>0</v>
      </c>
      <c r="AC26" s="22">
        <f t="shared" si="27"/>
        <v>0</v>
      </c>
      <c r="AD26" s="22"/>
      <c r="AE26" s="22"/>
      <c r="AF26" s="22"/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2"/>
      <c r="AS26" s="22"/>
      <c r="AT26" s="22"/>
      <c r="AU26" s="22"/>
      <c r="AV26" s="22"/>
      <c r="AW26" s="22"/>
      <c r="AX26" s="23">
        <f t="shared" si="3"/>
        <v>1</v>
      </c>
      <c r="AY26" s="22">
        <f t="shared" si="28"/>
        <v>15000000</v>
      </c>
      <c r="AZ26" s="22">
        <f t="shared" si="29"/>
        <v>0</v>
      </c>
      <c r="BA26" s="22">
        <f t="shared" si="29"/>
        <v>0</v>
      </c>
      <c r="BB26" s="22">
        <f t="shared" si="29"/>
        <v>0</v>
      </c>
      <c r="BC26" s="22">
        <f t="shared" si="29"/>
        <v>0</v>
      </c>
      <c r="BD26" s="22">
        <f t="shared" si="29"/>
        <v>0</v>
      </c>
      <c r="BE26" s="22">
        <f t="shared" si="29"/>
        <v>0</v>
      </c>
      <c r="BF26" s="22">
        <f t="shared" si="29"/>
        <v>0</v>
      </c>
      <c r="BG26" s="22">
        <f t="shared" si="29"/>
        <v>0</v>
      </c>
      <c r="BH26" s="22">
        <f t="shared" si="29"/>
        <v>0</v>
      </c>
      <c r="BI26" s="22">
        <f t="shared" si="29"/>
        <v>0</v>
      </c>
      <c r="BJ26" s="22">
        <f t="shared" si="29"/>
        <v>0</v>
      </c>
      <c r="BK26" s="22">
        <f t="shared" si="29"/>
        <v>0</v>
      </c>
      <c r="BL26" s="22">
        <f t="shared" si="29"/>
        <v>0</v>
      </c>
      <c r="BM26" s="22">
        <f t="shared" si="29"/>
        <v>0</v>
      </c>
      <c r="BN26" s="22">
        <f t="shared" si="29"/>
        <v>15000000</v>
      </c>
      <c r="BO26" s="22">
        <f t="shared" si="29"/>
        <v>0</v>
      </c>
      <c r="BP26" s="22">
        <f t="shared" si="30"/>
        <v>0</v>
      </c>
      <c r="BQ26" s="22">
        <f t="shared" si="30"/>
        <v>0</v>
      </c>
      <c r="BR26" s="22">
        <f t="shared" si="30"/>
        <v>0</v>
      </c>
      <c r="BS26" s="22">
        <f t="shared" si="30"/>
        <v>0</v>
      </c>
      <c r="BT26" s="23">
        <f t="shared" si="7"/>
        <v>0</v>
      </c>
      <c r="BU26" s="22">
        <f t="shared" si="31"/>
        <v>0</v>
      </c>
      <c r="BV26" s="22"/>
      <c r="BW26" s="22"/>
      <c r="BX26" s="22"/>
      <c r="BY26" s="22"/>
      <c r="BZ26" s="22"/>
      <c r="CA26" s="22"/>
      <c r="CB26" s="22"/>
      <c r="CC26" s="22"/>
      <c r="CD26" s="22"/>
      <c r="CE26" s="22"/>
      <c r="CF26" s="22"/>
      <c r="CG26" s="22"/>
      <c r="CH26" s="22"/>
      <c r="CI26" s="22"/>
      <c r="CJ26" s="22"/>
      <c r="CK26" s="22"/>
      <c r="CL26" s="22"/>
      <c r="CM26" s="22"/>
      <c r="CN26" s="22"/>
      <c r="CO26" s="22"/>
      <c r="CP26" s="23">
        <f t="shared" si="9"/>
        <v>1</v>
      </c>
      <c r="CQ26" s="22">
        <f t="shared" si="32"/>
        <v>15000000</v>
      </c>
      <c r="CR26" s="22">
        <f t="shared" si="35"/>
        <v>0</v>
      </c>
      <c r="CS26" s="22">
        <f t="shared" si="33"/>
        <v>0</v>
      </c>
      <c r="CT26" s="22">
        <f t="shared" si="33"/>
        <v>0</v>
      </c>
      <c r="CU26" s="22">
        <f t="shared" si="33"/>
        <v>0</v>
      </c>
      <c r="CV26" s="22">
        <f t="shared" si="33"/>
        <v>0</v>
      </c>
      <c r="CW26" s="22">
        <f t="shared" si="33"/>
        <v>0</v>
      </c>
      <c r="CX26" s="22">
        <f t="shared" si="33"/>
        <v>0</v>
      </c>
      <c r="CY26" s="22">
        <f t="shared" si="33"/>
        <v>0</v>
      </c>
      <c r="CZ26" s="22">
        <f t="shared" si="33"/>
        <v>0</v>
      </c>
      <c r="DA26" s="22">
        <f t="shared" si="33"/>
        <v>0</v>
      </c>
      <c r="DB26" s="22">
        <f t="shared" si="33"/>
        <v>0</v>
      </c>
      <c r="DC26" s="22">
        <f t="shared" si="33"/>
        <v>0</v>
      </c>
      <c r="DD26" s="22">
        <f t="shared" si="33"/>
        <v>0</v>
      </c>
      <c r="DE26" s="22">
        <f t="shared" si="33"/>
        <v>0</v>
      </c>
      <c r="DF26" s="22">
        <f t="shared" si="33"/>
        <v>15000000</v>
      </c>
      <c r="DG26" s="22">
        <f t="shared" si="33"/>
        <v>0</v>
      </c>
      <c r="DH26" s="22">
        <f t="shared" si="33"/>
        <v>0</v>
      </c>
      <c r="DI26" s="22">
        <f t="shared" si="34"/>
        <v>0</v>
      </c>
      <c r="DJ26" s="22">
        <f t="shared" si="34"/>
        <v>0</v>
      </c>
      <c r="DK26" s="22">
        <f t="shared" si="34"/>
        <v>0</v>
      </c>
      <c r="DM26" s="26">
        <f t="shared" si="25"/>
        <v>15000000</v>
      </c>
      <c r="DN26" s="154"/>
      <c r="DO26" s="154"/>
      <c r="DP26" s="155">
        <v>15000000</v>
      </c>
      <c r="DQ26" s="155"/>
      <c r="DR26" s="155"/>
      <c r="DS26" s="154"/>
      <c r="DT26" s="162"/>
      <c r="DU26" s="162"/>
    </row>
    <row r="27" spans="1:125" ht="32.25" hidden="1" customHeight="1" x14ac:dyDescent="0.25">
      <c r="A27" s="27"/>
      <c r="B27" s="53"/>
      <c r="C27" s="18" t="s">
        <v>109</v>
      </c>
      <c r="D27" s="19" t="s">
        <v>110</v>
      </c>
      <c r="E27" s="20">
        <v>410</v>
      </c>
      <c r="F27" s="21" t="s">
        <v>101</v>
      </c>
      <c r="G27" s="22">
        <f t="shared" si="26"/>
        <v>440305826</v>
      </c>
      <c r="H27" s="22"/>
      <c r="I27" s="22"/>
      <c r="J27" s="22">
        <v>150000000</v>
      </c>
      <c r="K27" s="22">
        <v>107030068</v>
      </c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>
        <v>183275758</v>
      </c>
      <c r="W27" s="22"/>
      <c r="X27" s="22"/>
      <c r="Y27" s="22"/>
      <c r="Z27" s="22"/>
      <c r="AA27" s="22"/>
      <c r="AB27" s="23">
        <f t="shared" si="1"/>
        <v>0.21981594220377179</v>
      </c>
      <c r="AC27" s="22">
        <f t="shared" si="27"/>
        <v>96786240</v>
      </c>
      <c r="AD27" s="22"/>
      <c r="AE27" s="22"/>
      <c r="AF27" s="22">
        <f>+'[1]ENERO 2017'!$G$299</f>
        <v>50000000</v>
      </c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>
        <f>+'[2]FEBRERO 2017'!$X$416</f>
        <v>46786240</v>
      </c>
      <c r="AS27" s="22"/>
      <c r="AT27" s="22"/>
      <c r="AU27" s="22"/>
      <c r="AV27" s="22"/>
      <c r="AW27" s="22"/>
      <c r="AX27" s="23">
        <f t="shared" si="3"/>
        <v>0.78018405779622824</v>
      </c>
      <c r="AY27" s="22">
        <f t="shared" si="28"/>
        <v>343519586</v>
      </c>
      <c r="AZ27" s="22">
        <f t="shared" si="29"/>
        <v>0</v>
      </c>
      <c r="BA27" s="22">
        <f t="shared" si="29"/>
        <v>0</v>
      </c>
      <c r="BB27" s="22">
        <f t="shared" si="29"/>
        <v>100000000</v>
      </c>
      <c r="BC27" s="22">
        <f t="shared" si="29"/>
        <v>107030068</v>
      </c>
      <c r="BD27" s="22">
        <f t="shared" si="29"/>
        <v>0</v>
      </c>
      <c r="BE27" s="22">
        <f t="shared" si="29"/>
        <v>0</v>
      </c>
      <c r="BF27" s="22">
        <f t="shared" si="29"/>
        <v>0</v>
      </c>
      <c r="BG27" s="22">
        <f t="shared" si="29"/>
        <v>0</v>
      </c>
      <c r="BH27" s="22">
        <f t="shared" si="29"/>
        <v>0</v>
      </c>
      <c r="BI27" s="22">
        <f t="shared" si="29"/>
        <v>0</v>
      </c>
      <c r="BJ27" s="22">
        <f t="shared" si="29"/>
        <v>0</v>
      </c>
      <c r="BK27" s="22">
        <f t="shared" si="29"/>
        <v>0</v>
      </c>
      <c r="BL27" s="22">
        <f t="shared" si="29"/>
        <v>0</v>
      </c>
      <c r="BM27" s="22">
        <f t="shared" si="29"/>
        <v>0</v>
      </c>
      <c r="BN27" s="22">
        <f t="shared" si="29"/>
        <v>136489518</v>
      </c>
      <c r="BO27" s="22">
        <f t="shared" si="29"/>
        <v>0</v>
      </c>
      <c r="BP27" s="22">
        <f t="shared" si="30"/>
        <v>0</v>
      </c>
      <c r="BQ27" s="22">
        <f t="shared" si="30"/>
        <v>0</v>
      </c>
      <c r="BR27" s="22">
        <f t="shared" si="30"/>
        <v>0</v>
      </c>
      <c r="BS27" s="22">
        <f t="shared" si="30"/>
        <v>0</v>
      </c>
      <c r="BT27" s="23">
        <f t="shared" si="7"/>
        <v>6.5491384163515479E-2</v>
      </c>
      <c r="BU27" s="22">
        <f t="shared" si="31"/>
        <v>28836238</v>
      </c>
      <c r="BV27" s="22"/>
      <c r="BW27" s="22"/>
      <c r="BX27" s="22"/>
      <c r="BY27" s="22"/>
      <c r="BZ27" s="22"/>
      <c r="CA27" s="22"/>
      <c r="CB27" s="22"/>
      <c r="CC27" s="22"/>
      <c r="CD27" s="22"/>
      <c r="CE27" s="22"/>
      <c r="CF27" s="22"/>
      <c r="CG27" s="22"/>
      <c r="CH27" s="22"/>
      <c r="CI27" s="22"/>
      <c r="CJ27" s="22">
        <f>+'[2]FEBRERO 2017'!$H$414</f>
        <v>28836238</v>
      </c>
      <c r="CK27" s="22"/>
      <c r="CL27" s="22"/>
      <c r="CM27" s="22"/>
      <c r="CN27" s="22"/>
      <c r="CO27" s="22"/>
      <c r="CP27" s="23">
        <f t="shared" si="9"/>
        <v>0.93450861583648448</v>
      </c>
      <c r="CQ27" s="22">
        <f t="shared" si="32"/>
        <v>411469588</v>
      </c>
      <c r="CR27" s="22">
        <f t="shared" si="35"/>
        <v>0</v>
      </c>
      <c r="CS27" s="22">
        <f t="shared" si="33"/>
        <v>0</v>
      </c>
      <c r="CT27" s="22">
        <f t="shared" si="33"/>
        <v>150000000</v>
      </c>
      <c r="CU27" s="22">
        <f t="shared" si="33"/>
        <v>107030068</v>
      </c>
      <c r="CV27" s="22">
        <f t="shared" si="33"/>
        <v>0</v>
      </c>
      <c r="CW27" s="22">
        <f t="shared" si="33"/>
        <v>0</v>
      </c>
      <c r="CX27" s="22">
        <f t="shared" si="33"/>
        <v>0</v>
      </c>
      <c r="CY27" s="22">
        <f t="shared" si="33"/>
        <v>0</v>
      </c>
      <c r="CZ27" s="22">
        <f t="shared" si="33"/>
        <v>0</v>
      </c>
      <c r="DA27" s="22">
        <f t="shared" si="33"/>
        <v>0</v>
      </c>
      <c r="DB27" s="22">
        <f t="shared" si="33"/>
        <v>0</v>
      </c>
      <c r="DC27" s="22">
        <f t="shared" si="33"/>
        <v>0</v>
      </c>
      <c r="DD27" s="22">
        <f t="shared" si="33"/>
        <v>0</v>
      </c>
      <c r="DE27" s="22">
        <f t="shared" si="33"/>
        <v>0</v>
      </c>
      <c r="DF27" s="22">
        <f t="shared" si="33"/>
        <v>154439520</v>
      </c>
      <c r="DG27" s="22">
        <f t="shared" si="33"/>
        <v>0</v>
      </c>
      <c r="DH27" s="22">
        <f t="shared" si="33"/>
        <v>0</v>
      </c>
      <c r="DI27" s="22">
        <f t="shared" si="34"/>
        <v>0</v>
      </c>
      <c r="DJ27" s="22">
        <f t="shared" si="34"/>
        <v>0</v>
      </c>
      <c r="DK27" s="22">
        <f t="shared" si="34"/>
        <v>0</v>
      </c>
      <c r="DM27" s="26">
        <f t="shared" si="25"/>
        <v>440305826</v>
      </c>
      <c r="DN27" s="154"/>
      <c r="DO27" s="154"/>
      <c r="DP27" s="155">
        <v>440305826</v>
      </c>
      <c r="DQ27" s="155"/>
      <c r="DR27" s="155"/>
      <c r="DS27" s="154"/>
      <c r="DT27" s="162"/>
      <c r="DU27" s="162"/>
    </row>
    <row r="28" spans="1:125" ht="36" hidden="1" customHeight="1" x14ac:dyDescent="0.25">
      <c r="A28" s="27"/>
      <c r="B28" s="172" t="s">
        <v>111</v>
      </c>
      <c r="C28" s="30" t="s">
        <v>112</v>
      </c>
      <c r="D28" s="19" t="s">
        <v>113</v>
      </c>
      <c r="E28" s="20">
        <v>410</v>
      </c>
      <c r="F28" s="21" t="s">
        <v>101</v>
      </c>
      <c r="G28" s="22">
        <f t="shared" si="26"/>
        <v>5000000</v>
      </c>
      <c r="H28" s="22"/>
      <c r="I28" s="22">
        <v>5000000</v>
      </c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3">
        <f t="shared" si="1"/>
        <v>0</v>
      </c>
      <c r="AC28" s="22">
        <f t="shared" si="27"/>
        <v>0</v>
      </c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22"/>
      <c r="AV28" s="22"/>
      <c r="AW28" s="22"/>
      <c r="AX28" s="23">
        <f t="shared" si="3"/>
        <v>1</v>
      </c>
      <c r="AY28" s="22">
        <f t="shared" si="28"/>
        <v>5000000</v>
      </c>
      <c r="AZ28" s="22">
        <f t="shared" si="29"/>
        <v>0</v>
      </c>
      <c r="BA28" s="22">
        <f t="shared" si="29"/>
        <v>5000000</v>
      </c>
      <c r="BB28" s="22">
        <f t="shared" si="29"/>
        <v>0</v>
      </c>
      <c r="BC28" s="22">
        <f t="shared" si="29"/>
        <v>0</v>
      </c>
      <c r="BD28" s="22">
        <f t="shared" si="29"/>
        <v>0</v>
      </c>
      <c r="BE28" s="22">
        <f t="shared" si="29"/>
        <v>0</v>
      </c>
      <c r="BF28" s="22">
        <f t="shared" si="29"/>
        <v>0</v>
      </c>
      <c r="BG28" s="22">
        <f t="shared" si="29"/>
        <v>0</v>
      </c>
      <c r="BH28" s="22">
        <f t="shared" si="29"/>
        <v>0</v>
      </c>
      <c r="BI28" s="22">
        <f t="shared" si="29"/>
        <v>0</v>
      </c>
      <c r="BJ28" s="22">
        <f t="shared" si="29"/>
        <v>0</v>
      </c>
      <c r="BK28" s="22">
        <f t="shared" si="29"/>
        <v>0</v>
      </c>
      <c r="BL28" s="22">
        <f t="shared" si="29"/>
        <v>0</v>
      </c>
      <c r="BM28" s="22">
        <f t="shared" si="29"/>
        <v>0</v>
      </c>
      <c r="BN28" s="22">
        <f t="shared" si="29"/>
        <v>0</v>
      </c>
      <c r="BO28" s="22">
        <f t="shared" si="29"/>
        <v>0</v>
      </c>
      <c r="BP28" s="22">
        <f t="shared" si="30"/>
        <v>0</v>
      </c>
      <c r="BQ28" s="22">
        <f t="shared" si="30"/>
        <v>0</v>
      </c>
      <c r="BR28" s="22">
        <f t="shared" si="30"/>
        <v>0</v>
      </c>
      <c r="BS28" s="22">
        <f t="shared" si="30"/>
        <v>0</v>
      </c>
      <c r="BT28" s="23">
        <f t="shared" si="7"/>
        <v>0</v>
      </c>
      <c r="BU28" s="22">
        <f t="shared" si="31"/>
        <v>0</v>
      </c>
      <c r="BV28" s="22"/>
      <c r="BW28" s="22"/>
      <c r="BX28" s="22"/>
      <c r="BY28" s="22"/>
      <c r="BZ28" s="22"/>
      <c r="CA28" s="22"/>
      <c r="CB28" s="22"/>
      <c r="CC28" s="22"/>
      <c r="CD28" s="22"/>
      <c r="CE28" s="22"/>
      <c r="CF28" s="22"/>
      <c r="CG28" s="22"/>
      <c r="CH28" s="22"/>
      <c r="CI28" s="22"/>
      <c r="CJ28" s="22"/>
      <c r="CK28" s="22"/>
      <c r="CL28" s="22"/>
      <c r="CM28" s="22"/>
      <c r="CN28" s="22"/>
      <c r="CO28" s="22"/>
      <c r="CP28" s="23">
        <f t="shared" si="9"/>
        <v>1</v>
      </c>
      <c r="CQ28" s="22">
        <f t="shared" si="32"/>
        <v>5000000</v>
      </c>
      <c r="CR28" s="22">
        <f t="shared" si="35"/>
        <v>0</v>
      </c>
      <c r="CS28" s="22">
        <f t="shared" si="33"/>
        <v>5000000</v>
      </c>
      <c r="CT28" s="22">
        <f t="shared" si="33"/>
        <v>0</v>
      </c>
      <c r="CU28" s="22">
        <f t="shared" si="33"/>
        <v>0</v>
      </c>
      <c r="CV28" s="22">
        <f t="shared" si="33"/>
        <v>0</v>
      </c>
      <c r="CW28" s="22">
        <f t="shared" si="33"/>
        <v>0</v>
      </c>
      <c r="CX28" s="22">
        <f t="shared" si="33"/>
        <v>0</v>
      </c>
      <c r="CY28" s="22">
        <f t="shared" si="33"/>
        <v>0</v>
      </c>
      <c r="CZ28" s="22">
        <f t="shared" si="33"/>
        <v>0</v>
      </c>
      <c r="DA28" s="22">
        <f t="shared" si="33"/>
        <v>0</v>
      </c>
      <c r="DB28" s="22">
        <f t="shared" si="33"/>
        <v>0</v>
      </c>
      <c r="DC28" s="22">
        <f t="shared" si="33"/>
        <v>0</v>
      </c>
      <c r="DD28" s="22">
        <f t="shared" si="33"/>
        <v>0</v>
      </c>
      <c r="DE28" s="22">
        <f t="shared" si="33"/>
        <v>0</v>
      </c>
      <c r="DF28" s="22">
        <f t="shared" si="33"/>
        <v>0</v>
      </c>
      <c r="DG28" s="22">
        <f t="shared" si="33"/>
        <v>0</v>
      </c>
      <c r="DH28" s="22">
        <f t="shared" si="33"/>
        <v>0</v>
      </c>
      <c r="DI28" s="22">
        <f t="shared" si="34"/>
        <v>0</v>
      </c>
      <c r="DJ28" s="22">
        <f t="shared" si="34"/>
        <v>0</v>
      </c>
      <c r="DK28" s="22">
        <f t="shared" si="34"/>
        <v>0</v>
      </c>
      <c r="DM28" s="26">
        <f t="shared" si="25"/>
        <v>5000000</v>
      </c>
      <c r="DN28" s="154"/>
      <c r="DO28" s="154"/>
      <c r="DP28" s="155">
        <v>5000000</v>
      </c>
      <c r="DQ28" s="155"/>
      <c r="DR28" s="155"/>
      <c r="DS28" s="154"/>
      <c r="DT28" s="162"/>
      <c r="DU28" s="162"/>
    </row>
    <row r="29" spans="1:125" ht="33" hidden="1" customHeight="1" x14ac:dyDescent="0.25">
      <c r="A29" s="27"/>
      <c r="B29" s="173"/>
      <c r="C29" s="18" t="s">
        <v>114</v>
      </c>
      <c r="D29" s="19" t="s">
        <v>115</v>
      </c>
      <c r="E29" s="20">
        <v>410</v>
      </c>
      <c r="F29" s="21" t="s">
        <v>116</v>
      </c>
      <c r="G29" s="22">
        <f t="shared" si="26"/>
        <v>5000000</v>
      </c>
      <c r="H29" s="22"/>
      <c r="I29" s="22">
        <v>5000000</v>
      </c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3">
        <f t="shared" si="1"/>
        <v>0</v>
      </c>
      <c r="AC29" s="22">
        <f t="shared" si="27"/>
        <v>0</v>
      </c>
      <c r="AD29" s="22"/>
      <c r="AE29" s="22"/>
      <c r="AF29" s="22"/>
      <c r="AG29" s="22"/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2"/>
      <c r="AS29" s="22"/>
      <c r="AT29" s="22"/>
      <c r="AU29" s="22"/>
      <c r="AV29" s="22"/>
      <c r="AW29" s="22"/>
      <c r="AX29" s="23">
        <f t="shared" si="3"/>
        <v>1</v>
      </c>
      <c r="AY29" s="22">
        <f t="shared" si="28"/>
        <v>5000000</v>
      </c>
      <c r="AZ29" s="22">
        <f t="shared" si="29"/>
        <v>0</v>
      </c>
      <c r="BA29" s="22">
        <f t="shared" si="29"/>
        <v>5000000</v>
      </c>
      <c r="BB29" s="22">
        <f t="shared" si="29"/>
        <v>0</v>
      </c>
      <c r="BC29" s="22">
        <f t="shared" si="29"/>
        <v>0</v>
      </c>
      <c r="BD29" s="22">
        <f t="shared" si="29"/>
        <v>0</v>
      </c>
      <c r="BE29" s="22">
        <f t="shared" si="29"/>
        <v>0</v>
      </c>
      <c r="BF29" s="22">
        <f t="shared" si="29"/>
        <v>0</v>
      </c>
      <c r="BG29" s="22">
        <f t="shared" si="29"/>
        <v>0</v>
      </c>
      <c r="BH29" s="22">
        <f t="shared" si="29"/>
        <v>0</v>
      </c>
      <c r="BI29" s="22">
        <f t="shared" si="29"/>
        <v>0</v>
      </c>
      <c r="BJ29" s="22">
        <f t="shared" si="29"/>
        <v>0</v>
      </c>
      <c r="BK29" s="22">
        <f t="shared" si="29"/>
        <v>0</v>
      </c>
      <c r="BL29" s="22">
        <f t="shared" si="29"/>
        <v>0</v>
      </c>
      <c r="BM29" s="22">
        <f t="shared" si="29"/>
        <v>0</v>
      </c>
      <c r="BN29" s="22">
        <f t="shared" si="29"/>
        <v>0</v>
      </c>
      <c r="BO29" s="22">
        <f t="shared" si="29"/>
        <v>0</v>
      </c>
      <c r="BP29" s="22">
        <f t="shared" si="30"/>
        <v>0</v>
      </c>
      <c r="BQ29" s="22">
        <f t="shared" si="30"/>
        <v>0</v>
      </c>
      <c r="BR29" s="22">
        <f t="shared" si="30"/>
        <v>0</v>
      </c>
      <c r="BS29" s="22">
        <f t="shared" si="30"/>
        <v>0</v>
      </c>
      <c r="BT29" s="23">
        <f t="shared" si="7"/>
        <v>0</v>
      </c>
      <c r="BU29" s="22">
        <f t="shared" si="31"/>
        <v>0</v>
      </c>
      <c r="BV29" s="22"/>
      <c r="BW29" s="22"/>
      <c r="BX29" s="22"/>
      <c r="BY29" s="22"/>
      <c r="BZ29" s="22"/>
      <c r="CA29" s="22"/>
      <c r="CB29" s="22"/>
      <c r="CC29" s="22"/>
      <c r="CD29" s="22"/>
      <c r="CE29" s="22"/>
      <c r="CF29" s="22"/>
      <c r="CG29" s="22"/>
      <c r="CH29" s="22"/>
      <c r="CI29" s="22"/>
      <c r="CJ29" s="22"/>
      <c r="CK29" s="22"/>
      <c r="CL29" s="22"/>
      <c r="CM29" s="22"/>
      <c r="CN29" s="22"/>
      <c r="CO29" s="22"/>
      <c r="CP29" s="23">
        <f t="shared" si="9"/>
        <v>1</v>
      </c>
      <c r="CQ29" s="22">
        <f t="shared" si="32"/>
        <v>5000000</v>
      </c>
      <c r="CR29" s="22">
        <f t="shared" si="35"/>
        <v>0</v>
      </c>
      <c r="CS29" s="22">
        <f t="shared" si="33"/>
        <v>5000000</v>
      </c>
      <c r="CT29" s="22">
        <f t="shared" si="33"/>
        <v>0</v>
      </c>
      <c r="CU29" s="22">
        <f t="shared" si="33"/>
        <v>0</v>
      </c>
      <c r="CV29" s="22">
        <f t="shared" si="33"/>
        <v>0</v>
      </c>
      <c r="CW29" s="22">
        <f t="shared" si="33"/>
        <v>0</v>
      </c>
      <c r="CX29" s="22">
        <f t="shared" si="33"/>
        <v>0</v>
      </c>
      <c r="CY29" s="22">
        <f t="shared" si="33"/>
        <v>0</v>
      </c>
      <c r="CZ29" s="22">
        <f t="shared" si="33"/>
        <v>0</v>
      </c>
      <c r="DA29" s="22">
        <f t="shared" si="33"/>
        <v>0</v>
      </c>
      <c r="DB29" s="22">
        <f t="shared" si="33"/>
        <v>0</v>
      </c>
      <c r="DC29" s="22">
        <f t="shared" si="33"/>
        <v>0</v>
      </c>
      <c r="DD29" s="22">
        <f t="shared" si="33"/>
        <v>0</v>
      </c>
      <c r="DE29" s="22">
        <f t="shared" si="33"/>
        <v>0</v>
      </c>
      <c r="DF29" s="22">
        <f t="shared" si="33"/>
        <v>0</v>
      </c>
      <c r="DG29" s="22">
        <f t="shared" si="33"/>
        <v>0</v>
      </c>
      <c r="DH29" s="22">
        <f t="shared" si="33"/>
        <v>0</v>
      </c>
      <c r="DI29" s="22">
        <f t="shared" si="34"/>
        <v>0</v>
      </c>
      <c r="DJ29" s="22">
        <f t="shared" si="34"/>
        <v>0</v>
      </c>
      <c r="DK29" s="22">
        <f t="shared" si="34"/>
        <v>0</v>
      </c>
      <c r="DM29" s="26">
        <f t="shared" si="25"/>
        <v>5000000</v>
      </c>
      <c r="DN29" s="154"/>
      <c r="DO29" s="154"/>
      <c r="DP29" s="155">
        <v>5000000</v>
      </c>
      <c r="DQ29" s="155"/>
      <c r="DR29" s="155"/>
      <c r="DS29" s="154"/>
      <c r="DT29" s="162"/>
      <c r="DU29" s="162"/>
    </row>
    <row r="30" spans="1:125" ht="31.5" hidden="1" customHeight="1" x14ac:dyDescent="0.25">
      <c r="A30" s="27"/>
      <c r="B30" s="173"/>
      <c r="C30" s="18" t="s">
        <v>117</v>
      </c>
      <c r="D30" s="19" t="s">
        <v>118</v>
      </c>
      <c r="E30" s="20">
        <v>410</v>
      </c>
      <c r="F30" s="21" t="s">
        <v>116</v>
      </c>
      <c r="G30" s="22">
        <f t="shared" si="26"/>
        <v>25000000</v>
      </c>
      <c r="H30" s="22"/>
      <c r="I30" s="22">
        <v>25000000</v>
      </c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3">
        <f t="shared" si="1"/>
        <v>0</v>
      </c>
      <c r="AC30" s="22">
        <f t="shared" si="27"/>
        <v>0</v>
      </c>
      <c r="AD30" s="22"/>
      <c r="AE30" s="22"/>
      <c r="AF30" s="22"/>
      <c r="AG30" s="22"/>
      <c r="AH30" s="22"/>
      <c r="AI30" s="22"/>
      <c r="AJ30" s="22"/>
      <c r="AK30" s="22"/>
      <c r="AL30" s="22"/>
      <c r="AM30" s="22"/>
      <c r="AN30" s="22"/>
      <c r="AO30" s="22"/>
      <c r="AP30" s="22"/>
      <c r="AQ30" s="22"/>
      <c r="AR30" s="22"/>
      <c r="AS30" s="22"/>
      <c r="AT30" s="22"/>
      <c r="AU30" s="22"/>
      <c r="AV30" s="22"/>
      <c r="AW30" s="22"/>
      <c r="AX30" s="23">
        <f t="shared" si="3"/>
        <v>1</v>
      </c>
      <c r="AY30" s="22">
        <f t="shared" si="28"/>
        <v>25000000</v>
      </c>
      <c r="AZ30" s="22">
        <f t="shared" si="29"/>
        <v>0</v>
      </c>
      <c r="BA30" s="22">
        <f t="shared" si="29"/>
        <v>25000000</v>
      </c>
      <c r="BB30" s="22">
        <f t="shared" si="29"/>
        <v>0</v>
      </c>
      <c r="BC30" s="22">
        <f t="shared" si="29"/>
        <v>0</v>
      </c>
      <c r="BD30" s="22">
        <f t="shared" si="29"/>
        <v>0</v>
      </c>
      <c r="BE30" s="22">
        <f t="shared" si="29"/>
        <v>0</v>
      </c>
      <c r="BF30" s="22">
        <f t="shared" si="29"/>
        <v>0</v>
      </c>
      <c r="BG30" s="22">
        <f t="shared" si="29"/>
        <v>0</v>
      </c>
      <c r="BH30" s="22">
        <f t="shared" si="29"/>
        <v>0</v>
      </c>
      <c r="BI30" s="22">
        <f t="shared" si="29"/>
        <v>0</v>
      </c>
      <c r="BJ30" s="22">
        <f t="shared" si="29"/>
        <v>0</v>
      </c>
      <c r="BK30" s="22">
        <f t="shared" si="29"/>
        <v>0</v>
      </c>
      <c r="BL30" s="22">
        <f t="shared" si="29"/>
        <v>0</v>
      </c>
      <c r="BM30" s="22">
        <f t="shared" si="29"/>
        <v>0</v>
      </c>
      <c r="BN30" s="22">
        <f t="shared" si="29"/>
        <v>0</v>
      </c>
      <c r="BO30" s="22">
        <f t="shared" si="29"/>
        <v>0</v>
      </c>
      <c r="BP30" s="22">
        <f t="shared" si="30"/>
        <v>0</v>
      </c>
      <c r="BQ30" s="22">
        <f t="shared" si="30"/>
        <v>0</v>
      </c>
      <c r="BR30" s="22">
        <f t="shared" si="30"/>
        <v>0</v>
      </c>
      <c r="BS30" s="22">
        <f t="shared" si="30"/>
        <v>0</v>
      </c>
      <c r="BT30" s="23">
        <f t="shared" si="7"/>
        <v>0</v>
      </c>
      <c r="BU30" s="22">
        <f t="shared" si="31"/>
        <v>0</v>
      </c>
      <c r="BV30" s="22"/>
      <c r="BW30" s="22"/>
      <c r="BX30" s="22"/>
      <c r="BY30" s="22"/>
      <c r="BZ30" s="22"/>
      <c r="CA30" s="22"/>
      <c r="CB30" s="22"/>
      <c r="CC30" s="22"/>
      <c r="CD30" s="22"/>
      <c r="CE30" s="22"/>
      <c r="CF30" s="22"/>
      <c r="CG30" s="22"/>
      <c r="CH30" s="22"/>
      <c r="CI30" s="22"/>
      <c r="CJ30" s="22"/>
      <c r="CK30" s="22"/>
      <c r="CL30" s="22"/>
      <c r="CM30" s="22"/>
      <c r="CN30" s="22"/>
      <c r="CO30" s="22"/>
      <c r="CP30" s="23">
        <f t="shared" si="9"/>
        <v>1</v>
      </c>
      <c r="CQ30" s="22">
        <f t="shared" si="32"/>
        <v>25000000</v>
      </c>
      <c r="CR30" s="22">
        <f t="shared" si="35"/>
        <v>0</v>
      </c>
      <c r="CS30" s="22">
        <f t="shared" si="33"/>
        <v>25000000</v>
      </c>
      <c r="CT30" s="22">
        <f t="shared" si="33"/>
        <v>0</v>
      </c>
      <c r="CU30" s="22">
        <f t="shared" si="33"/>
        <v>0</v>
      </c>
      <c r="CV30" s="22">
        <f t="shared" si="33"/>
        <v>0</v>
      </c>
      <c r="CW30" s="22">
        <f t="shared" si="33"/>
        <v>0</v>
      </c>
      <c r="CX30" s="22">
        <f t="shared" si="33"/>
        <v>0</v>
      </c>
      <c r="CY30" s="22">
        <f t="shared" si="33"/>
        <v>0</v>
      </c>
      <c r="CZ30" s="22">
        <f t="shared" si="33"/>
        <v>0</v>
      </c>
      <c r="DA30" s="22">
        <f t="shared" si="33"/>
        <v>0</v>
      </c>
      <c r="DB30" s="22">
        <f t="shared" si="33"/>
        <v>0</v>
      </c>
      <c r="DC30" s="22">
        <f t="shared" si="33"/>
        <v>0</v>
      </c>
      <c r="DD30" s="22">
        <f t="shared" si="33"/>
        <v>0</v>
      </c>
      <c r="DE30" s="22">
        <f t="shared" si="33"/>
        <v>0</v>
      </c>
      <c r="DF30" s="22">
        <f t="shared" si="33"/>
        <v>0</v>
      </c>
      <c r="DG30" s="22">
        <f t="shared" si="33"/>
        <v>0</v>
      </c>
      <c r="DH30" s="22">
        <f t="shared" si="33"/>
        <v>0</v>
      </c>
      <c r="DI30" s="22">
        <f t="shared" si="34"/>
        <v>0</v>
      </c>
      <c r="DJ30" s="22">
        <f t="shared" si="34"/>
        <v>0</v>
      </c>
      <c r="DK30" s="22">
        <f t="shared" si="34"/>
        <v>0</v>
      </c>
      <c r="DM30" s="26">
        <f t="shared" si="25"/>
        <v>25000000</v>
      </c>
      <c r="DN30" s="154"/>
      <c r="DO30" s="154"/>
      <c r="DP30" s="155">
        <v>25000000</v>
      </c>
      <c r="DQ30" s="155"/>
      <c r="DR30" s="155"/>
      <c r="DS30" s="154"/>
      <c r="DT30" s="162"/>
      <c r="DU30" s="162"/>
    </row>
    <row r="31" spans="1:125" ht="35.25" hidden="1" customHeight="1" x14ac:dyDescent="0.25">
      <c r="A31" s="27"/>
      <c r="B31" s="173"/>
      <c r="C31" s="18" t="s">
        <v>119</v>
      </c>
      <c r="D31" s="19" t="s">
        <v>120</v>
      </c>
      <c r="E31" s="20">
        <v>410</v>
      </c>
      <c r="F31" s="21" t="s">
        <v>116</v>
      </c>
      <c r="G31" s="22">
        <f t="shared" si="26"/>
        <v>25000000</v>
      </c>
      <c r="H31" s="22"/>
      <c r="I31" s="22">
        <v>25000000</v>
      </c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3">
        <f t="shared" si="1"/>
        <v>0.52</v>
      </c>
      <c r="AC31" s="22">
        <f t="shared" si="27"/>
        <v>13000000</v>
      </c>
      <c r="AD31" s="22"/>
      <c r="AE31" s="22">
        <f>+'[2]FEBRERO 2017'!$K$449</f>
        <v>13000000</v>
      </c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  <c r="AS31" s="22"/>
      <c r="AT31" s="22"/>
      <c r="AU31" s="22"/>
      <c r="AV31" s="22"/>
      <c r="AW31" s="22"/>
      <c r="AX31" s="23">
        <f t="shared" si="3"/>
        <v>0.48</v>
      </c>
      <c r="AY31" s="22">
        <f t="shared" si="28"/>
        <v>12000000</v>
      </c>
      <c r="AZ31" s="22">
        <f t="shared" si="29"/>
        <v>0</v>
      </c>
      <c r="BA31" s="22">
        <f t="shared" si="29"/>
        <v>12000000</v>
      </c>
      <c r="BB31" s="22">
        <f t="shared" si="29"/>
        <v>0</v>
      </c>
      <c r="BC31" s="22">
        <f t="shared" si="29"/>
        <v>0</v>
      </c>
      <c r="BD31" s="22">
        <f t="shared" si="29"/>
        <v>0</v>
      </c>
      <c r="BE31" s="22">
        <f t="shared" si="29"/>
        <v>0</v>
      </c>
      <c r="BF31" s="22">
        <f t="shared" si="29"/>
        <v>0</v>
      </c>
      <c r="BG31" s="22">
        <f t="shared" si="29"/>
        <v>0</v>
      </c>
      <c r="BH31" s="22">
        <f t="shared" si="29"/>
        <v>0</v>
      </c>
      <c r="BI31" s="22">
        <f t="shared" si="29"/>
        <v>0</v>
      </c>
      <c r="BJ31" s="22">
        <f t="shared" si="29"/>
        <v>0</v>
      </c>
      <c r="BK31" s="22">
        <f t="shared" si="29"/>
        <v>0</v>
      </c>
      <c r="BL31" s="22">
        <f t="shared" si="29"/>
        <v>0</v>
      </c>
      <c r="BM31" s="22">
        <f t="shared" si="29"/>
        <v>0</v>
      </c>
      <c r="BN31" s="22">
        <f t="shared" si="29"/>
        <v>0</v>
      </c>
      <c r="BO31" s="22">
        <f t="shared" si="29"/>
        <v>0</v>
      </c>
      <c r="BP31" s="22">
        <f t="shared" si="30"/>
        <v>0</v>
      </c>
      <c r="BQ31" s="22">
        <f t="shared" si="30"/>
        <v>0</v>
      </c>
      <c r="BR31" s="22">
        <f t="shared" si="30"/>
        <v>0</v>
      </c>
      <c r="BS31" s="22">
        <f t="shared" si="30"/>
        <v>0</v>
      </c>
      <c r="BT31" s="23">
        <f t="shared" si="7"/>
        <v>0.11413332</v>
      </c>
      <c r="BU31" s="22">
        <f t="shared" si="31"/>
        <v>2853333</v>
      </c>
      <c r="BV31" s="22"/>
      <c r="BW31" s="22">
        <f>+'[2]FEBRERO 2017'!$H$447</f>
        <v>2853333</v>
      </c>
      <c r="BX31" s="22"/>
      <c r="BY31" s="22"/>
      <c r="BZ31" s="22"/>
      <c r="CA31" s="22"/>
      <c r="CB31" s="22"/>
      <c r="CC31" s="22"/>
      <c r="CD31" s="22"/>
      <c r="CE31" s="22"/>
      <c r="CF31" s="22"/>
      <c r="CG31" s="22"/>
      <c r="CH31" s="22"/>
      <c r="CI31" s="22"/>
      <c r="CJ31" s="22"/>
      <c r="CK31" s="22"/>
      <c r="CL31" s="22"/>
      <c r="CM31" s="22"/>
      <c r="CN31" s="22"/>
      <c r="CO31" s="22"/>
      <c r="CP31" s="23">
        <f t="shared" si="9"/>
        <v>0.88586668000000002</v>
      </c>
      <c r="CQ31" s="22">
        <f t="shared" si="32"/>
        <v>22146667</v>
      </c>
      <c r="CR31" s="22">
        <f t="shared" si="35"/>
        <v>0</v>
      </c>
      <c r="CS31" s="22">
        <f t="shared" si="33"/>
        <v>22146667</v>
      </c>
      <c r="CT31" s="22">
        <f t="shared" si="33"/>
        <v>0</v>
      </c>
      <c r="CU31" s="22">
        <f t="shared" si="33"/>
        <v>0</v>
      </c>
      <c r="CV31" s="22">
        <f t="shared" si="33"/>
        <v>0</v>
      </c>
      <c r="CW31" s="22">
        <f t="shared" si="33"/>
        <v>0</v>
      </c>
      <c r="CX31" s="22">
        <f t="shared" si="33"/>
        <v>0</v>
      </c>
      <c r="CY31" s="22">
        <f t="shared" si="33"/>
        <v>0</v>
      </c>
      <c r="CZ31" s="22">
        <f t="shared" si="33"/>
        <v>0</v>
      </c>
      <c r="DA31" s="22">
        <f t="shared" si="33"/>
        <v>0</v>
      </c>
      <c r="DB31" s="22">
        <f t="shared" si="33"/>
        <v>0</v>
      </c>
      <c r="DC31" s="22">
        <f t="shared" si="33"/>
        <v>0</v>
      </c>
      <c r="DD31" s="22">
        <f t="shared" si="33"/>
        <v>0</v>
      </c>
      <c r="DE31" s="22">
        <f t="shared" si="33"/>
        <v>0</v>
      </c>
      <c r="DF31" s="22">
        <f t="shared" si="33"/>
        <v>0</v>
      </c>
      <c r="DG31" s="22">
        <f t="shared" si="33"/>
        <v>0</v>
      </c>
      <c r="DH31" s="22">
        <f t="shared" si="33"/>
        <v>0</v>
      </c>
      <c r="DI31" s="22">
        <f t="shared" si="34"/>
        <v>0</v>
      </c>
      <c r="DJ31" s="22">
        <f t="shared" si="34"/>
        <v>0</v>
      </c>
      <c r="DK31" s="22">
        <f t="shared" si="34"/>
        <v>0</v>
      </c>
      <c r="DM31" s="26">
        <f t="shared" si="25"/>
        <v>25000000</v>
      </c>
      <c r="DN31" s="154"/>
      <c r="DO31" s="154"/>
      <c r="DP31" s="155">
        <v>25000000</v>
      </c>
      <c r="DQ31" s="155"/>
      <c r="DR31" s="155"/>
      <c r="DS31" s="154"/>
      <c r="DT31" s="162"/>
      <c r="DU31" s="162"/>
    </row>
    <row r="32" spans="1:125" ht="37.5" hidden="1" customHeight="1" x14ac:dyDescent="0.25">
      <c r="A32" s="27"/>
      <c r="B32" s="173"/>
      <c r="C32" s="18" t="s">
        <v>121</v>
      </c>
      <c r="D32" s="19" t="s">
        <v>122</v>
      </c>
      <c r="E32" s="20">
        <v>410</v>
      </c>
      <c r="F32" s="21" t="s">
        <v>123</v>
      </c>
      <c r="G32" s="22">
        <f t="shared" si="26"/>
        <v>50000000</v>
      </c>
      <c r="H32" s="22"/>
      <c r="I32" s="22">
        <v>45000000</v>
      </c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>
        <v>5000000</v>
      </c>
      <c r="AB32" s="23">
        <f t="shared" si="1"/>
        <v>0.5</v>
      </c>
      <c r="AC32" s="22">
        <f t="shared" si="27"/>
        <v>25000000</v>
      </c>
      <c r="AD32" s="22"/>
      <c r="AE32" s="22">
        <f>+'[1]ENERO 2017'!$K$333</f>
        <v>25000000</v>
      </c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22"/>
      <c r="AT32" s="22"/>
      <c r="AU32" s="22"/>
      <c r="AV32" s="22"/>
      <c r="AW32" s="22"/>
      <c r="AX32" s="23">
        <f t="shared" si="3"/>
        <v>0.5</v>
      </c>
      <c r="AY32" s="22">
        <f t="shared" si="28"/>
        <v>25000000</v>
      </c>
      <c r="AZ32" s="22">
        <f t="shared" si="29"/>
        <v>0</v>
      </c>
      <c r="BA32" s="22">
        <f t="shared" si="29"/>
        <v>20000000</v>
      </c>
      <c r="BB32" s="22">
        <f t="shared" si="29"/>
        <v>0</v>
      </c>
      <c r="BC32" s="22">
        <f t="shared" si="29"/>
        <v>0</v>
      </c>
      <c r="BD32" s="22">
        <f t="shared" si="29"/>
        <v>0</v>
      </c>
      <c r="BE32" s="22">
        <f t="shared" si="29"/>
        <v>0</v>
      </c>
      <c r="BF32" s="22">
        <f t="shared" si="29"/>
        <v>0</v>
      </c>
      <c r="BG32" s="22">
        <f t="shared" si="29"/>
        <v>0</v>
      </c>
      <c r="BH32" s="22">
        <f t="shared" si="29"/>
        <v>0</v>
      </c>
      <c r="BI32" s="22">
        <f t="shared" si="29"/>
        <v>0</v>
      </c>
      <c r="BJ32" s="22">
        <f t="shared" si="29"/>
        <v>0</v>
      </c>
      <c r="BK32" s="22">
        <f t="shared" si="29"/>
        <v>0</v>
      </c>
      <c r="BL32" s="22">
        <f t="shared" si="29"/>
        <v>0</v>
      </c>
      <c r="BM32" s="22">
        <f t="shared" si="29"/>
        <v>0</v>
      </c>
      <c r="BN32" s="22">
        <f t="shared" si="29"/>
        <v>0</v>
      </c>
      <c r="BO32" s="22">
        <f t="shared" si="29"/>
        <v>0</v>
      </c>
      <c r="BP32" s="22">
        <f t="shared" si="30"/>
        <v>0</v>
      </c>
      <c r="BQ32" s="22">
        <f t="shared" si="30"/>
        <v>0</v>
      </c>
      <c r="BR32" s="22">
        <f t="shared" si="30"/>
        <v>0</v>
      </c>
      <c r="BS32" s="22">
        <f t="shared" si="30"/>
        <v>5000000</v>
      </c>
      <c r="BT32" s="23">
        <f t="shared" si="7"/>
        <v>0.2</v>
      </c>
      <c r="BU32" s="22">
        <f t="shared" si="31"/>
        <v>10000000</v>
      </c>
      <c r="BV32" s="22"/>
      <c r="BW32" s="22">
        <f>+'[2]FEBRERO 2017'!$H$454</f>
        <v>10000000</v>
      </c>
      <c r="BX32" s="22"/>
      <c r="BY32" s="22"/>
      <c r="BZ32" s="22"/>
      <c r="CA32" s="22"/>
      <c r="CB32" s="22"/>
      <c r="CC32" s="22"/>
      <c r="CD32" s="22"/>
      <c r="CE32" s="22"/>
      <c r="CF32" s="22"/>
      <c r="CG32" s="22"/>
      <c r="CH32" s="22"/>
      <c r="CI32" s="22"/>
      <c r="CJ32" s="22"/>
      <c r="CK32" s="22"/>
      <c r="CL32" s="22"/>
      <c r="CM32" s="22"/>
      <c r="CN32" s="22"/>
      <c r="CO32" s="22"/>
      <c r="CP32" s="23">
        <f t="shared" si="9"/>
        <v>0.8</v>
      </c>
      <c r="CQ32" s="22">
        <f t="shared" si="32"/>
        <v>40000000</v>
      </c>
      <c r="CR32" s="22">
        <f t="shared" si="35"/>
        <v>0</v>
      </c>
      <c r="CS32" s="22">
        <f t="shared" si="33"/>
        <v>35000000</v>
      </c>
      <c r="CT32" s="22">
        <f t="shared" si="33"/>
        <v>0</v>
      </c>
      <c r="CU32" s="22">
        <f t="shared" si="33"/>
        <v>0</v>
      </c>
      <c r="CV32" s="22">
        <f t="shared" si="33"/>
        <v>0</v>
      </c>
      <c r="CW32" s="22">
        <f t="shared" si="33"/>
        <v>0</v>
      </c>
      <c r="CX32" s="22">
        <f t="shared" si="33"/>
        <v>0</v>
      </c>
      <c r="CY32" s="22">
        <f t="shared" si="33"/>
        <v>0</v>
      </c>
      <c r="CZ32" s="22">
        <f t="shared" si="33"/>
        <v>0</v>
      </c>
      <c r="DA32" s="22">
        <f t="shared" si="33"/>
        <v>0</v>
      </c>
      <c r="DB32" s="22">
        <f t="shared" si="33"/>
        <v>0</v>
      </c>
      <c r="DC32" s="22">
        <f t="shared" si="33"/>
        <v>0</v>
      </c>
      <c r="DD32" s="22">
        <f t="shared" si="33"/>
        <v>0</v>
      </c>
      <c r="DE32" s="22">
        <f t="shared" si="33"/>
        <v>0</v>
      </c>
      <c r="DF32" s="22">
        <f t="shared" si="33"/>
        <v>0</v>
      </c>
      <c r="DG32" s="22">
        <f t="shared" si="33"/>
        <v>0</v>
      </c>
      <c r="DH32" s="22">
        <f t="shared" si="33"/>
        <v>0</v>
      </c>
      <c r="DI32" s="22">
        <f t="shared" si="34"/>
        <v>0</v>
      </c>
      <c r="DJ32" s="22">
        <f t="shared" si="34"/>
        <v>0</v>
      </c>
      <c r="DK32" s="22">
        <f t="shared" si="34"/>
        <v>5000000</v>
      </c>
      <c r="DM32" s="26">
        <f t="shared" si="25"/>
        <v>50000000</v>
      </c>
      <c r="DN32" s="154"/>
      <c r="DO32" s="154"/>
      <c r="DP32" s="155">
        <v>50000000</v>
      </c>
      <c r="DQ32" s="155"/>
      <c r="DR32" s="155"/>
      <c r="DS32" s="154"/>
      <c r="DT32" s="162"/>
      <c r="DU32" s="162"/>
    </row>
    <row r="33" spans="1:125" ht="33.75" hidden="1" customHeight="1" x14ac:dyDescent="0.25">
      <c r="A33" s="27"/>
      <c r="B33" s="173"/>
      <c r="C33" s="18" t="s">
        <v>124</v>
      </c>
      <c r="D33" s="19" t="s">
        <v>125</v>
      </c>
      <c r="E33" s="20">
        <v>410</v>
      </c>
      <c r="F33" s="21" t="s">
        <v>126</v>
      </c>
      <c r="G33" s="22">
        <f t="shared" si="26"/>
        <v>50000000</v>
      </c>
      <c r="H33" s="22"/>
      <c r="I33" s="22">
        <v>45000000</v>
      </c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>
        <v>5000000</v>
      </c>
      <c r="AB33" s="23">
        <f t="shared" si="1"/>
        <v>0.4</v>
      </c>
      <c r="AC33" s="22">
        <f t="shared" si="27"/>
        <v>20000000</v>
      </c>
      <c r="AD33" s="22"/>
      <c r="AE33" s="22">
        <f>+'[1]ENERO 2017'!$K$339</f>
        <v>20000000</v>
      </c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/>
      <c r="AX33" s="23">
        <f t="shared" si="3"/>
        <v>0.6</v>
      </c>
      <c r="AY33" s="22">
        <f t="shared" si="28"/>
        <v>30000000</v>
      </c>
      <c r="AZ33" s="22">
        <f t="shared" si="29"/>
        <v>0</v>
      </c>
      <c r="BA33" s="22">
        <f t="shared" si="29"/>
        <v>25000000</v>
      </c>
      <c r="BB33" s="22">
        <f t="shared" si="29"/>
        <v>0</v>
      </c>
      <c r="BC33" s="22">
        <f t="shared" si="29"/>
        <v>0</v>
      </c>
      <c r="BD33" s="22">
        <f t="shared" si="29"/>
        <v>0</v>
      </c>
      <c r="BE33" s="22">
        <f t="shared" si="29"/>
        <v>0</v>
      </c>
      <c r="BF33" s="22">
        <f t="shared" si="29"/>
        <v>0</v>
      </c>
      <c r="BG33" s="22">
        <f t="shared" si="29"/>
        <v>0</v>
      </c>
      <c r="BH33" s="22">
        <f t="shared" si="29"/>
        <v>0</v>
      </c>
      <c r="BI33" s="22">
        <f t="shared" si="29"/>
        <v>0</v>
      </c>
      <c r="BJ33" s="22">
        <f t="shared" si="29"/>
        <v>0</v>
      </c>
      <c r="BK33" s="22">
        <f t="shared" si="29"/>
        <v>0</v>
      </c>
      <c r="BL33" s="22">
        <f t="shared" si="29"/>
        <v>0</v>
      </c>
      <c r="BM33" s="22">
        <f t="shared" si="29"/>
        <v>0</v>
      </c>
      <c r="BN33" s="22">
        <f t="shared" si="29"/>
        <v>0</v>
      </c>
      <c r="BO33" s="22">
        <f t="shared" si="29"/>
        <v>0</v>
      </c>
      <c r="BP33" s="22">
        <f t="shared" si="30"/>
        <v>0</v>
      </c>
      <c r="BQ33" s="22">
        <f t="shared" si="30"/>
        <v>0</v>
      </c>
      <c r="BR33" s="22">
        <f t="shared" si="30"/>
        <v>0</v>
      </c>
      <c r="BS33" s="22">
        <f t="shared" si="30"/>
        <v>5000000</v>
      </c>
      <c r="BT33" s="23">
        <f t="shared" si="7"/>
        <v>0</v>
      </c>
      <c r="BU33" s="22">
        <f t="shared" si="31"/>
        <v>0</v>
      </c>
      <c r="BV33" s="22"/>
      <c r="BW33" s="22"/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  <c r="CI33" s="22"/>
      <c r="CJ33" s="22"/>
      <c r="CK33" s="22"/>
      <c r="CL33" s="22"/>
      <c r="CM33" s="22"/>
      <c r="CN33" s="22"/>
      <c r="CO33" s="22"/>
      <c r="CP33" s="23">
        <f t="shared" si="9"/>
        <v>1</v>
      </c>
      <c r="CQ33" s="22">
        <f t="shared" si="32"/>
        <v>50000000</v>
      </c>
      <c r="CR33" s="22">
        <f t="shared" si="35"/>
        <v>0</v>
      </c>
      <c r="CS33" s="22">
        <f t="shared" si="33"/>
        <v>45000000</v>
      </c>
      <c r="CT33" s="22">
        <f t="shared" si="33"/>
        <v>0</v>
      </c>
      <c r="CU33" s="22">
        <f t="shared" si="33"/>
        <v>0</v>
      </c>
      <c r="CV33" s="22">
        <f t="shared" si="33"/>
        <v>0</v>
      </c>
      <c r="CW33" s="22">
        <f t="shared" si="33"/>
        <v>0</v>
      </c>
      <c r="CX33" s="22">
        <f t="shared" si="33"/>
        <v>0</v>
      </c>
      <c r="CY33" s="22">
        <f t="shared" si="33"/>
        <v>0</v>
      </c>
      <c r="CZ33" s="22">
        <f t="shared" si="33"/>
        <v>0</v>
      </c>
      <c r="DA33" s="22">
        <f t="shared" si="33"/>
        <v>0</v>
      </c>
      <c r="DB33" s="22">
        <f t="shared" si="33"/>
        <v>0</v>
      </c>
      <c r="DC33" s="22">
        <f t="shared" si="33"/>
        <v>0</v>
      </c>
      <c r="DD33" s="22">
        <f t="shared" si="33"/>
        <v>0</v>
      </c>
      <c r="DE33" s="22">
        <f t="shared" si="33"/>
        <v>0</v>
      </c>
      <c r="DF33" s="22">
        <f t="shared" si="33"/>
        <v>0</v>
      </c>
      <c r="DG33" s="22">
        <f t="shared" si="33"/>
        <v>0</v>
      </c>
      <c r="DH33" s="22">
        <f t="shared" si="33"/>
        <v>0</v>
      </c>
      <c r="DI33" s="22">
        <f t="shared" si="34"/>
        <v>0</v>
      </c>
      <c r="DJ33" s="22">
        <f t="shared" si="34"/>
        <v>0</v>
      </c>
      <c r="DK33" s="22">
        <f t="shared" si="34"/>
        <v>5000000</v>
      </c>
      <c r="DM33" s="26">
        <f t="shared" si="25"/>
        <v>50000000</v>
      </c>
      <c r="DN33" s="154"/>
      <c r="DO33" s="154"/>
      <c r="DP33" s="155">
        <v>50000000</v>
      </c>
      <c r="DQ33" s="155"/>
      <c r="DR33" s="155"/>
      <c r="DS33" s="154"/>
      <c r="DT33" s="162"/>
      <c r="DU33" s="162"/>
    </row>
    <row r="34" spans="1:125" ht="30.75" hidden="1" customHeight="1" x14ac:dyDescent="0.25">
      <c r="A34" s="27"/>
      <c r="B34" s="173"/>
      <c r="C34" s="18" t="s">
        <v>127</v>
      </c>
      <c r="D34" s="19" t="s">
        <v>128</v>
      </c>
      <c r="E34" s="20">
        <v>410</v>
      </c>
      <c r="F34" s="21" t="s">
        <v>106</v>
      </c>
      <c r="G34" s="22">
        <f t="shared" si="26"/>
        <v>90000000</v>
      </c>
      <c r="H34" s="22"/>
      <c r="I34" s="22"/>
      <c r="J34" s="22">
        <v>80000000</v>
      </c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>
        <v>10000000</v>
      </c>
      <c r="AB34" s="23">
        <f t="shared" si="1"/>
        <v>2.2222222222222223E-2</v>
      </c>
      <c r="AC34" s="22">
        <f t="shared" si="27"/>
        <v>2000000</v>
      </c>
      <c r="AD34" s="22"/>
      <c r="AE34" s="22"/>
      <c r="AF34" s="22">
        <f>+'[2]FEBRERO 2017'!$L$469</f>
        <v>2000000</v>
      </c>
      <c r="AG34" s="22"/>
      <c r="AH34" s="22"/>
      <c r="AI34" s="22"/>
      <c r="AJ34" s="22"/>
      <c r="AK34" s="22"/>
      <c r="AL34" s="22"/>
      <c r="AM34" s="22"/>
      <c r="AN34" s="22"/>
      <c r="AO34" s="22"/>
      <c r="AP34" s="22"/>
      <c r="AQ34" s="22"/>
      <c r="AR34" s="22"/>
      <c r="AS34" s="22"/>
      <c r="AT34" s="22"/>
      <c r="AU34" s="22"/>
      <c r="AV34" s="22"/>
      <c r="AW34" s="22"/>
      <c r="AX34" s="23">
        <f t="shared" si="3"/>
        <v>0.97777777777777775</v>
      </c>
      <c r="AY34" s="22">
        <f t="shared" si="28"/>
        <v>88000000</v>
      </c>
      <c r="AZ34" s="22">
        <f t="shared" si="29"/>
        <v>0</v>
      </c>
      <c r="BA34" s="22">
        <f t="shared" si="29"/>
        <v>0</v>
      </c>
      <c r="BB34" s="22">
        <f t="shared" si="29"/>
        <v>78000000</v>
      </c>
      <c r="BC34" s="22">
        <f t="shared" si="29"/>
        <v>0</v>
      </c>
      <c r="BD34" s="22">
        <f t="shared" si="29"/>
        <v>0</v>
      </c>
      <c r="BE34" s="22">
        <f t="shared" si="29"/>
        <v>0</v>
      </c>
      <c r="BF34" s="22">
        <f t="shared" si="29"/>
        <v>0</v>
      </c>
      <c r="BG34" s="22">
        <f t="shared" si="29"/>
        <v>0</v>
      </c>
      <c r="BH34" s="22">
        <f t="shared" si="29"/>
        <v>0</v>
      </c>
      <c r="BI34" s="22">
        <f t="shared" si="29"/>
        <v>0</v>
      </c>
      <c r="BJ34" s="22">
        <f t="shared" si="29"/>
        <v>0</v>
      </c>
      <c r="BK34" s="22">
        <f t="shared" si="29"/>
        <v>0</v>
      </c>
      <c r="BL34" s="22">
        <f t="shared" si="29"/>
        <v>0</v>
      </c>
      <c r="BM34" s="22">
        <f t="shared" si="29"/>
        <v>0</v>
      </c>
      <c r="BN34" s="22">
        <f t="shared" si="29"/>
        <v>0</v>
      </c>
      <c r="BO34" s="22">
        <f t="shared" si="29"/>
        <v>0</v>
      </c>
      <c r="BP34" s="22">
        <f t="shared" si="30"/>
        <v>0</v>
      </c>
      <c r="BQ34" s="22">
        <f t="shared" si="30"/>
        <v>0</v>
      </c>
      <c r="BR34" s="22">
        <f t="shared" si="30"/>
        <v>0</v>
      </c>
      <c r="BS34" s="22">
        <f t="shared" si="30"/>
        <v>10000000</v>
      </c>
      <c r="BT34" s="23">
        <f t="shared" si="7"/>
        <v>2.2222222222222223E-2</v>
      </c>
      <c r="BU34" s="22">
        <f t="shared" si="31"/>
        <v>2000000</v>
      </c>
      <c r="BV34" s="22"/>
      <c r="BW34" s="22"/>
      <c r="BX34" s="22">
        <f>+'[2]FEBRERO 2017'!$H$467</f>
        <v>2000000</v>
      </c>
      <c r="BY34" s="22"/>
      <c r="BZ34" s="22"/>
      <c r="CA34" s="22"/>
      <c r="CB34" s="22"/>
      <c r="CC34" s="22"/>
      <c r="CD34" s="22"/>
      <c r="CE34" s="22"/>
      <c r="CF34" s="22"/>
      <c r="CG34" s="22"/>
      <c r="CH34" s="22"/>
      <c r="CI34" s="22"/>
      <c r="CJ34" s="22"/>
      <c r="CK34" s="22"/>
      <c r="CL34" s="22"/>
      <c r="CM34" s="22"/>
      <c r="CN34" s="22"/>
      <c r="CO34" s="22"/>
      <c r="CP34" s="23">
        <f t="shared" si="9"/>
        <v>0.97777777777777775</v>
      </c>
      <c r="CQ34" s="22">
        <f t="shared" si="32"/>
        <v>88000000</v>
      </c>
      <c r="CR34" s="22">
        <f t="shared" si="35"/>
        <v>0</v>
      </c>
      <c r="CS34" s="22">
        <f t="shared" si="33"/>
        <v>0</v>
      </c>
      <c r="CT34" s="22">
        <f t="shared" si="33"/>
        <v>78000000</v>
      </c>
      <c r="CU34" s="22">
        <f t="shared" si="33"/>
        <v>0</v>
      </c>
      <c r="CV34" s="22">
        <f t="shared" si="33"/>
        <v>0</v>
      </c>
      <c r="CW34" s="22">
        <f t="shared" si="33"/>
        <v>0</v>
      </c>
      <c r="CX34" s="22">
        <f t="shared" si="33"/>
        <v>0</v>
      </c>
      <c r="CY34" s="22">
        <f t="shared" si="33"/>
        <v>0</v>
      </c>
      <c r="CZ34" s="22">
        <f t="shared" si="33"/>
        <v>0</v>
      </c>
      <c r="DA34" s="22">
        <f t="shared" si="33"/>
        <v>0</v>
      </c>
      <c r="DB34" s="22">
        <f t="shared" si="33"/>
        <v>0</v>
      </c>
      <c r="DC34" s="22">
        <f t="shared" si="33"/>
        <v>0</v>
      </c>
      <c r="DD34" s="22">
        <f t="shared" si="33"/>
        <v>0</v>
      </c>
      <c r="DE34" s="22">
        <f t="shared" si="33"/>
        <v>0</v>
      </c>
      <c r="DF34" s="22">
        <f t="shared" si="33"/>
        <v>0</v>
      </c>
      <c r="DG34" s="22">
        <f t="shared" si="33"/>
        <v>0</v>
      </c>
      <c r="DH34" s="22">
        <f t="shared" si="33"/>
        <v>0</v>
      </c>
      <c r="DI34" s="22">
        <f t="shared" si="34"/>
        <v>0</v>
      </c>
      <c r="DJ34" s="22">
        <f t="shared" si="34"/>
        <v>0</v>
      </c>
      <c r="DK34" s="22">
        <f t="shared" si="34"/>
        <v>10000000</v>
      </c>
      <c r="DM34" s="26">
        <f t="shared" si="25"/>
        <v>90000000</v>
      </c>
      <c r="DN34" s="154"/>
      <c r="DO34" s="154"/>
      <c r="DP34" s="155">
        <v>90000000</v>
      </c>
      <c r="DQ34" s="155"/>
      <c r="DR34" s="155"/>
      <c r="DS34" s="154"/>
      <c r="DT34" s="162"/>
      <c r="DU34" s="162"/>
    </row>
    <row r="35" spans="1:125" ht="38.25" hidden="1" customHeight="1" x14ac:dyDescent="0.25">
      <c r="A35" s="27"/>
      <c r="B35" s="173"/>
      <c r="C35" s="18" t="s">
        <v>129</v>
      </c>
      <c r="D35" s="19" t="s">
        <v>130</v>
      </c>
      <c r="E35" s="20">
        <v>410</v>
      </c>
      <c r="F35" s="21" t="s">
        <v>131</v>
      </c>
      <c r="G35" s="22">
        <f t="shared" si="26"/>
        <v>8000000</v>
      </c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>
        <v>8000000</v>
      </c>
      <c r="AB35" s="23">
        <f t="shared" si="1"/>
        <v>0</v>
      </c>
      <c r="AC35" s="22">
        <f t="shared" si="27"/>
        <v>0</v>
      </c>
      <c r="AD35" s="22"/>
      <c r="AE35" s="22"/>
      <c r="AF35" s="22"/>
      <c r="AG35" s="22"/>
      <c r="AH35" s="22"/>
      <c r="AI35" s="22"/>
      <c r="AJ35" s="22"/>
      <c r="AK35" s="22"/>
      <c r="AL35" s="22"/>
      <c r="AM35" s="22"/>
      <c r="AN35" s="22"/>
      <c r="AO35" s="22"/>
      <c r="AP35" s="22"/>
      <c r="AQ35" s="22"/>
      <c r="AR35" s="22"/>
      <c r="AS35" s="22"/>
      <c r="AT35" s="22"/>
      <c r="AU35" s="22"/>
      <c r="AV35" s="22"/>
      <c r="AW35" s="22"/>
      <c r="AX35" s="23">
        <f t="shared" si="3"/>
        <v>1</v>
      </c>
      <c r="AY35" s="22">
        <f t="shared" si="28"/>
        <v>8000000</v>
      </c>
      <c r="AZ35" s="22">
        <f t="shared" si="29"/>
        <v>0</v>
      </c>
      <c r="BA35" s="22">
        <f t="shared" si="29"/>
        <v>0</v>
      </c>
      <c r="BB35" s="22">
        <f t="shared" si="29"/>
        <v>0</v>
      </c>
      <c r="BC35" s="22">
        <f t="shared" si="29"/>
        <v>0</v>
      </c>
      <c r="BD35" s="22">
        <f t="shared" si="29"/>
        <v>0</v>
      </c>
      <c r="BE35" s="22">
        <f t="shared" si="29"/>
        <v>0</v>
      </c>
      <c r="BF35" s="22">
        <f t="shared" si="29"/>
        <v>0</v>
      </c>
      <c r="BG35" s="22">
        <f t="shared" si="29"/>
        <v>0</v>
      </c>
      <c r="BH35" s="22">
        <f t="shared" si="29"/>
        <v>0</v>
      </c>
      <c r="BI35" s="22">
        <f t="shared" si="29"/>
        <v>0</v>
      </c>
      <c r="BJ35" s="22">
        <f t="shared" si="29"/>
        <v>0</v>
      </c>
      <c r="BK35" s="22">
        <f t="shared" si="29"/>
        <v>0</v>
      </c>
      <c r="BL35" s="22">
        <f t="shared" si="29"/>
        <v>0</v>
      </c>
      <c r="BM35" s="22">
        <f t="shared" si="29"/>
        <v>0</v>
      </c>
      <c r="BN35" s="22">
        <f t="shared" si="29"/>
        <v>0</v>
      </c>
      <c r="BO35" s="22">
        <f t="shared" si="29"/>
        <v>0</v>
      </c>
      <c r="BP35" s="22">
        <f t="shared" si="30"/>
        <v>0</v>
      </c>
      <c r="BQ35" s="22">
        <f t="shared" si="30"/>
        <v>0</v>
      </c>
      <c r="BR35" s="22">
        <f t="shared" si="30"/>
        <v>0</v>
      </c>
      <c r="BS35" s="22">
        <f t="shared" si="30"/>
        <v>8000000</v>
      </c>
      <c r="BT35" s="23">
        <f t="shared" si="7"/>
        <v>0</v>
      </c>
      <c r="BU35" s="22">
        <f t="shared" si="31"/>
        <v>0</v>
      </c>
      <c r="BV35" s="22"/>
      <c r="BW35" s="22"/>
      <c r="BX35" s="22"/>
      <c r="BY35" s="22"/>
      <c r="BZ35" s="22"/>
      <c r="CA35" s="22"/>
      <c r="CB35" s="22"/>
      <c r="CC35" s="22"/>
      <c r="CD35" s="22"/>
      <c r="CE35" s="22"/>
      <c r="CF35" s="22"/>
      <c r="CG35" s="22"/>
      <c r="CH35" s="22"/>
      <c r="CI35" s="22"/>
      <c r="CJ35" s="22"/>
      <c r="CK35" s="22"/>
      <c r="CL35" s="22"/>
      <c r="CM35" s="22"/>
      <c r="CN35" s="22"/>
      <c r="CO35" s="22"/>
      <c r="CP35" s="23">
        <f t="shared" si="9"/>
        <v>1</v>
      </c>
      <c r="CQ35" s="22">
        <f t="shared" si="32"/>
        <v>8000000</v>
      </c>
      <c r="CR35" s="22">
        <f t="shared" si="35"/>
        <v>0</v>
      </c>
      <c r="CS35" s="22">
        <f t="shared" si="33"/>
        <v>0</v>
      </c>
      <c r="CT35" s="22">
        <f t="shared" si="33"/>
        <v>0</v>
      </c>
      <c r="CU35" s="22">
        <f t="shared" si="33"/>
        <v>0</v>
      </c>
      <c r="CV35" s="22">
        <f t="shared" si="33"/>
        <v>0</v>
      </c>
      <c r="CW35" s="22">
        <f t="shared" si="33"/>
        <v>0</v>
      </c>
      <c r="CX35" s="22">
        <f t="shared" si="33"/>
        <v>0</v>
      </c>
      <c r="CY35" s="22">
        <f t="shared" si="33"/>
        <v>0</v>
      </c>
      <c r="CZ35" s="22">
        <f t="shared" si="33"/>
        <v>0</v>
      </c>
      <c r="DA35" s="22">
        <f t="shared" si="33"/>
        <v>0</v>
      </c>
      <c r="DB35" s="22">
        <f t="shared" si="33"/>
        <v>0</v>
      </c>
      <c r="DC35" s="22">
        <f t="shared" si="33"/>
        <v>0</v>
      </c>
      <c r="DD35" s="22">
        <f t="shared" si="33"/>
        <v>0</v>
      </c>
      <c r="DE35" s="22">
        <f t="shared" si="33"/>
        <v>0</v>
      </c>
      <c r="DF35" s="22">
        <f t="shared" si="33"/>
        <v>0</v>
      </c>
      <c r="DG35" s="22">
        <f t="shared" si="33"/>
        <v>0</v>
      </c>
      <c r="DH35" s="22">
        <f t="shared" si="33"/>
        <v>0</v>
      </c>
      <c r="DI35" s="22">
        <f t="shared" si="34"/>
        <v>0</v>
      </c>
      <c r="DJ35" s="22">
        <f t="shared" si="34"/>
        <v>0</v>
      </c>
      <c r="DK35" s="22">
        <f t="shared" si="34"/>
        <v>8000000</v>
      </c>
      <c r="DM35" s="26">
        <f t="shared" si="25"/>
        <v>8000000</v>
      </c>
      <c r="DN35" s="154"/>
      <c r="DO35" s="154"/>
      <c r="DP35" s="155">
        <v>8000000</v>
      </c>
      <c r="DQ35" s="155"/>
      <c r="DR35" s="155"/>
      <c r="DS35" s="154"/>
      <c r="DT35" s="162"/>
      <c r="DU35" s="162"/>
    </row>
    <row r="36" spans="1:125" ht="48.75" hidden="1" customHeight="1" x14ac:dyDescent="0.25">
      <c r="A36" s="27"/>
      <c r="B36" s="174"/>
      <c r="C36" s="18" t="s">
        <v>132</v>
      </c>
      <c r="D36" s="19" t="s">
        <v>133</v>
      </c>
      <c r="E36" s="20">
        <v>410</v>
      </c>
      <c r="F36" s="21" t="s">
        <v>134</v>
      </c>
      <c r="G36" s="22">
        <f t="shared" si="26"/>
        <v>215907499</v>
      </c>
      <c r="H36" s="22"/>
      <c r="I36" s="22">
        <v>200000000</v>
      </c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>
        <v>15907499</v>
      </c>
      <c r="Y36" s="22"/>
      <c r="Z36" s="22"/>
      <c r="AA36" s="22"/>
      <c r="AB36" s="23">
        <f t="shared" si="1"/>
        <v>0.92632261929911008</v>
      </c>
      <c r="AC36" s="22">
        <f t="shared" si="27"/>
        <v>200000000</v>
      </c>
      <c r="AD36" s="22"/>
      <c r="AE36" s="22">
        <f>+'[1]ENERO 2017'!$K$361</f>
        <v>200000000</v>
      </c>
      <c r="AF36" s="22"/>
      <c r="AG36" s="22"/>
      <c r="AH36" s="22"/>
      <c r="AI36" s="22"/>
      <c r="AJ36" s="22"/>
      <c r="AK36" s="22"/>
      <c r="AL36" s="22"/>
      <c r="AM36" s="22"/>
      <c r="AN36" s="22"/>
      <c r="AO36" s="22"/>
      <c r="AP36" s="22"/>
      <c r="AQ36" s="22"/>
      <c r="AR36" s="22"/>
      <c r="AS36" s="22"/>
      <c r="AT36" s="22"/>
      <c r="AU36" s="22"/>
      <c r="AV36" s="22"/>
      <c r="AW36" s="22"/>
      <c r="AX36" s="23">
        <f t="shared" si="3"/>
        <v>7.3677380700889916E-2</v>
      </c>
      <c r="AY36" s="22">
        <f t="shared" si="28"/>
        <v>15907499</v>
      </c>
      <c r="AZ36" s="22">
        <f t="shared" si="29"/>
        <v>0</v>
      </c>
      <c r="BA36" s="22">
        <f t="shared" si="29"/>
        <v>0</v>
      </c>
      <c r="BB36" s="22">
        <f t="shared" si="29"/>
        <v>0</v>
      </c>
      <c r="BC36" s="22">
        <f t="shared" si="29"/>
        <v>0</v>
      </c>
      <c r="BD36" s="22">
        <f t="shared" si="29"/>
        <v>0</v>
      </c>
      <c r="BE36" s="22">
        <f t="shared" si="29"/>
        <v>0</v>
      </c>
      <c r="BF36" s="22">
        <f t="shared" si="29"/>
        <v>0</v>
      </c>
      <c r="BG36" s="22">
        <f t="shared" si="29"/>
        <v>0</v>
      </c>
      <c r="BH36" s="22">
        <f t="shared" si="29"/>
        <v>0</v>
      </c>
      <c r="BI36" s="22">
        <f t="shared" si="29"/>
        <v>0</v>
      </c>
      <c r="BJ36" s="22">
        <f t="shared" si="29"/>
        <v>0</v>
      </c>
      <c r="BK36" s="22">
        <f t="shared" si="29"/>
        <v>0</v>
      </c>
      <c r="BL36" s="22">
        <f t="shared" si="29"/>
        <v>0</v>
      </c>
      <c r="BM36" s="22">
        <f t="shared" si="29"/>
        <v>0</v>
      </c>
      <c r="BN36" s="22">
        <f t="shared" si="29"/>
        <v>0</v>
      </c>
      <c r="BO36" s="22">
        <f t="shared" si="29"/>
        <v>0</v>
      </c>
      <c r="BP36" s="22">
        <f t="shared" si="30"/>
        <v>15907499</v>
      </c>
      <c r="BQ36" s="22">
        <f t="shared" si="30"/>
        <v>0</v>
      </c>
      <c r="BR36" s="22">
        <f t="shared" si="30"/>
        <v>0</v>
      </c>
      <c r="BS36" s="22">
        <f t="shared" si="30"/>
        <v>0</v>
      </c>
      <c r="BT36" s="23">
        <f t="shared" si="7"/>
        <v>0.14817132868553121</v>
      </c>
      <c r="BU36" s="22">
        <f t="shared" si="31"/>
        <v>31991301</v>
      </c>
      <c r="BV36" s="22"/>
      <c r="BW36" s="22">
        <f>+'[2]FEBRERO 2017'!$H$482</f>
        <v>31991301</v>
      </c>
      <c r="BX36" s="22"/>
      <c r="BY36" s="22"/>
      <c r="BZ36" s="22"/>
      <c r="CA36" s="22"/>
      <c r="CB36" s="22"/>
      <c r="CC36" s="22"/>
      <c r="CD36" s="22"/>
      <c r="CE36" s="22"/>
      <c r="CF36" s="22"/>
      <c r="CG36" s="22"/>
      <c r="CH36" s="22"/>
      <c r="CI36" s="22"/>
      <c r="CJ36" s="22"/>
      <c r="CK36" s="22"/>
      <c r="CL36" s="22"/>
      <c r="CM36" s="22"/>
      <c r="CN36" s="22"/>
      <c r="CO36" s="22"/>
      <c r="CP36" s="23">
        <f t="shared" si="9"/>
        <v>0.85182867131446882</v>
      </c>
      <c r="CQ36" s="22">
        <f t="shared" si="32"/>
        <v>183916198</v>
      </c>
      <c r="CR36" s="22">
        <f t="shared" si="35"/>
        <v>0</v>
      </c>
      <c r="CS36" s="22">
        <f t="shared" si="33"/>
        <v>168008699</v>
      </c>
      <c r="CT36" s="22">
        <f t="shared" si="33"/>
        <v>0</v>
      </c>
      <c r="CU36" s="22">
        <f t="shared" si="33"/>
        <v>0</v>
      </c>
      <c r="CV36" s="22">
        <f t="shared" si="33"/>
        <v>0</v>
      </c>
      <c r="CW36" s="22">
        <f t="shared" si="33"/>
        <v>0</v>
      </c>
      <c r="CX36" s="22">
        <f t="shared" si="33"/>
        <v>0</v>
      </c>
      <c r="CY36" s="22">
        <f t="shared" si="33"/>
        <v>0</v>
      </c>
      <c r="CZ36" s="22">
        <f t="shared" si="33"/>
        <v>0</v>
      </c>
      <c r="DA36" s="22">
        <f t="shared" si="33"/>
        <v>0</v>
      </c>
      <c r="DB36" s="22">
        <f t="shared" si="33"/>
        <v>0</v>
      </c>
      <c r="DC36" s="22">
        <f t="shared" si="33"/>
        <v>0</v>
      </c>
      <c r="DD36" s="22">
        <f t="shared" si="33"/>
        <v>0</v>
      </c>
      <c r="DE36" s="22">
        <f t="shared" si="33"/>
        <v>0</v>
      </c>
      <c r="DF36" s="22">
        <f t="shared" si="33"/>
        <v>0</v>
      </c>
      <c r="DG36" s="22">
        <f t="shared" si="33"/>
        <v>0</v>
      </c>
      <c r="DH36" s="22">
        <f t="shared" si="33"/>
        <v>15907499</v>
      </c>
      <c r="DI36" s="22">
        <f t="shared" si="34"/>
        <v>0</v>
      </c>
      <c r="DJ36" s="22">
        <f t="shared" si="34"/>
        <v>0</v>
      </c>
      <c r="DK36" s="22">
        <f t="shared" si="34"/>
        <v>0</v>
      </c>
      <c r="DM36" s="26">
        <f t="shared" si="25"/>
        <v>215907499</v>
      </c>
      <c r="DN36" s="154"/>
      <c r="DO36" s="154"/>
      <c r="DP36" s="155">
        <v>215907499</v>
      </c>
      <c r="DQ36" s="155"/>
      <c r="DR36" s="155"/>
      <c r="DS36" s="154"/>
      <c r="DT36" s="162"/>
      <c r="DU36" s="162"/>
    </row>
    <row r="37" spans="1:125" ht="35.25" hidden="1" customHeight="1" x14ac:dyDescent="0.25">
      <c r="A37" s="170" t="s">
        <v>97</v>
      </c>
      <c r="B37" s="172" t="s">
        <v>135</v>
      </c>
      <c r="C37" s="18" t="s">
        <v>136</v>
      </c>
      <c r="D37" s="19" t="s">
        <v>137</v>
      </c>
      <c r="E37" s="28">
        <v>410</v>
      </c>
      <c r="F37" s="21" t="s">
        <v>101</v>
      </c>
      <c r="G37" s="22">
        <f t="shared" si="26"/>
        <v>40000000</v>
      </c>
      <c r="H37" s="22"/>
      <c r="I37" s="22"/>
      <c r="J37" s="22">
        <v>40000000</v>
      </c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3">
        <f t="shared" si="1"/>
        <v>0.25</v>
      </c>
      <c r="AC37" s="22">
        <f t="shared" si="27"/>
        <v>10000000</v>
      </c>
      <c r="AD37" s="22"/>
      <c r="AE37" s="22"/>
      <c r="AF37" s="22">
        <f>+'[1]ENERO 2017'!$L$372</f>
        <v>10000000</v>
      </c>
      <c r="AG37" s="22"/>
      <c r="AH37" s="22"/>
      <c r="AI37" s="22"/>
      <c r="AJ37" s="22"/>
      <c r="AK37" s="22"/>
      <c r="AL37" s="22"/>
      <c r="AM37" s="22"/>
      <c r="AN37" s="22"/>
      <c r="AO37" s="22"/>
      <c r="AP37" s="22"/>
      <c r="AQ37" s="22"/>
      <c r="AR37" s="22"/>
      <c r="AS37" s="22"/>
      <c r="AT37" s="22"/>
      <c r="AU37" s="22"/>
      <c r="AV37" s="22"/>
      <c r="AW37" s="22"/>
      <c r="AX37" s="23">
        <f t="shared" si="3"/>
        <v>0.75</v>
      </c>
      <c r="AY37" s="22">
        <f t="shared" si="28"/>
        <v>30000000</v>
      </c>
      <c r="AZ37" s="22">
        <f t="shared" si="29"/>
        <v>0</v>
      </c>
      <c r="BA37" s="22">
        <f t="shared" si="29"/>
        <v>0</v>
      </c>
      <c r="BB37" s="22">
        <f t="shared" si="29"/>
        <v>30000000</v>
      </c>
      <c r="BC37" s="22">
        <f t="shared" si="29"/>
        <v>0</v>
      </c>
      <c r="BD37" s="22">
        <f t="shared" si="29"/>
        <v>0</v>
      </c>
      <c r="BE37" s="22">
        <f t="shared" si="29"/>
        <v>0</v>
      </c>
      <c r="BF37" s="22">
        <f t="shared" si="29"/>
        <v>0</v>
      </c>
      <c r="BG37" s="22">
        <f t="shared" si="29"/>
        <v>0</v>
      </c>
      <c r="BH37" s="22">
        <f t="shared" si="29"/>
        <v>0</v>
      </c>
      <c r="BI37" s="22">
        <f t="shared" si="29"/>
        <v>0</v>
      </c>
      <c r="BJ37" s="22">
        <f t="shared" si="29"/>
        <v>0</v>
      </c>
      <c r="BK37" s="22">
        <f t="shared" si="29"/>
        <v>0</v>
      </c>
      <c r="BL37" s="22">
        <f t="shared" si="29"/>
        <v>0</v>
      </c>
      <c r="BM37" s="22">
        <f t="shared" si="29"/>
        <v>0</v>
      </c>
      <c r="BN37" s="22">
        <f t="shared" si="29"/>
        <v>0</v>
      </c>
      <c r="BO37" s="22">
        <f t="shared" si="29"/>
        <v>0</v>
      </c>
      <c r="BP37" s="22">
        <f t="shared" si="30"/>
        <v>0</v>
      </c>
      <c r="BQ37" s="22">
        <f t="shared" si="30"/>
        <v>0</v>
      </c>
      <c r="BR37" s="22">
        <f t="shared" si="30"/>
        <v>0</v>
      </c>
      <c r="BS37" s="22">
        <f t="shared" si="30"/>
        <v>0</v>
      </c>
      <c r="BT37" s="23">
        <f t="shared" si="7"/>
        <v>0</v>
      </c>
      <c r="BU37" s="22">
        <f t="shared" si="31"/>
        <v>0</v>
      </c>
      <c r="BV37" s="22"/>
      <c r="BW37" s="22"/>
      <c r="BX37" s="22"/>
      <c r="BY37" s="22"/>
      <c r="BZ37" s="22"/>
      <c r="CA37" s="22"/>
      <c r="CB37" s="22"/>
      <c r="CC37" s="22"/>
      <c r="CD37" s="22"/>
      <c r="CE37" s="22"/>
      <c r="CF37" s="22"/>
      <c r="CG37" s="22"/>
      <c r="CH37" s="22"/>
      <c r="CI37" s="22"/>
      <c r="CJ37" s="22"/>
      <c r="CK37" s="22"/>
      <c r="CL37" s="22"/>
      <c r="CM37" s="22"/>
      <c r="CN37" s="22"/>
      <c r="CO37" s="22"/>
      <c r="CP37" s="23">
        <f t="shared" si="9"/>
        <v>1</v>
      </c>
      <c r="CQ37" s="22">
        <f t="shared" si="32"/>
        <v>40000000</v>
      </c>
      <c r="CR37" s="22">
        <f t="shared" si="35"/>
        <v>0</v>
      </c>
      <c r="CS37" s="22">
        <f t="shared" si="33"/>
        <v>0</v>
      </c>
      <c r="CT37" s="22">
        <f t="shared" si="33"/>
        <v>40000000</v>
      </c>
      <c r="CU37" s="22">
        <f t="shared" si="33"/>
        <v>0</v>
      </c>
      <c r="CV37" s="22">
        <f t="shared" si="33"/>
        <v>0</v>
      </c>
      <c r="CW37" s="22">
        <f t="shared" si="33"/>
        <v>0</v>
      </c>
      <c r="CX37" s="22">
        <f t="shared" si="33"/>
        <v>0</v>
      </c>
      <c r="CY37" s="22">
        <f t="shared" si="33"/>
        <v>0</v>
      </c>
      <c r="CZ37" s="22">
        <f t="shared" si="33"/>
        <v>0</v>
      </c>
      <c r="DA37" s="22">
        <f t="shared" si="33"/>
        <v>0</v>
      </c>
      <c r="DB37" s="22">
        <f t="shared" si="33"/>
        <v>0</v>
      </c>
      <c r="DC37" s="22">
        <f t="shared" si="33"/>
        <v>0</v>
      </c>
      <c r="DD37" s="22">
        <f t="shared" si="33"/>
        <v>0</v>
      </c>
      <c r="DE37" s="22">
        <f t="shared" si="33"/>
        <v>0</v>
      </c>
      <c r="DF37" s="22">
        <f t="shared" si="33"/>
        <v>0</v>
      </c>
      <c r="DG37" s="22">
        <f t="shared" si="33"/>
        <v>0</v>
      </c>
      <c r="DH37" s="22">
        <f t="shared" si="33"/>
        <v>0</v>
      </c>
      <c r="DI37" s="22">
        <f t="shared" si="34"/>
        <v>0</v>
      </c>
      <c r="DJ37" s="22">
        <f t="shared" si="34"/>
        <v>0</v>
      </c>
      <c r="DK37" s="22">
        <f t="shared" si="34"/>
        <v>0</v>
      </c>
      <c r="DM37" s="26">
        <f t="shared" si="25"/>
        <v>40000000</v>
      </c>
      <c r="DN37" s="154"/>
      <c r="DO37" s="154"/>
      <c r="DP37" s="155">
        <v>40000000</v>
      </c>
      <c r="DQ37" s="155"/>
      <c r="DR37" s="155"/>
      <c r="DS37" s="154"/>
      <c r="DT37" s="162"/>
      <c r="DU37" s="162"/>
    </row>
    <row r="38" spans="1:125" ht="31.5" hidden="1" customHeight="1" x14ac:dyDescent="0.25">
      <c r="A38" s="170"/>
      <c r="B38" s="173"/>
      <c r="C38" s="18" t="s">
        <v>138</v>
      </c>
      <c r="D38" s="19" t="s">
        <v>139</v>
      </c>
      <c r="E38" s="20">
        <v>410</v>
      </c>
      <c r="F38" s="21" t="s">
        <v>140</v>
      </c>
      <c r="G38" s="22">
        <f t="shared" si="26"/>
        <v>70000000</v>
      </c>
      <c r="H38" s="22"/>
      <c r="I38" s="22"/>
      <c r="J38" s="22">
        <v>70000000</v>
      </c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3">
        <f t="shared" si="1"/>
        <v>0.14285714285714285</v>
      </c>
      <c r="AC38" s="22">
        <f t="shared" si="27"/>
        <v>10000000</v>
      </c>
      <c r="AD38" s="22"/>
      <c r="AE38" s="22"/>
      <c r="AF38" s="22">
        <f>+'[1]ENERO 2017'!$L$379</f>
        <v>10000000</v>
      </c>
      <c r="AG38" s="22"/>
      <c r="AH38" s="22"/>
      <c r="AI38" s="22"/>
      <c r="AJ38" s="22"/>
      <c r="AK38" s="22"/>
      <c r="AL38" s="22"/>
      <c r="AM38" s="22"/>
      <c r="AN38" s="22"/>
      <c r="AO38" s="22"/>
      <c r="AP38" s="22"/>
      <c r="AQ38" s="22"/>
      <c r="AR38" s="22"/>
      <c r="AS38" s="22"/>
      <c r="AT38" s="22"/>
      <c r="AU38" s="22"/>
      <c r="AV38" s="22"/>
      <c r="AW38" s="22"/>
      <c r="AX38" s="23">
        <f t="shared" si="3"/>
        <v>0.85714285714285721</v>
      </c>
      <c r="AY38" s="22">
        <f t="shared" si="28"/>
        <v>60000000</v>
      </c>
      <c r="AZ38" s="22">
        <f t="shared" si="29"/>
        <v>0</v>
      </c>
      <c r="BA38" s="22">
        <f t="shared" si="29"/>
        <v>0</v>
      </c>
      <c r="BB38" s="22">
        <f t="shared" si="29"/>
        <v>60000000</v>
      </c>
      <c r="BC38" s="22">
        <f t="shared" si="29"/>
        <v>0</v>
      </c>
      <c r="BD38" s="22">
        <f t="shared" si="29"/>
        <v>0</v>
      </c>
      <c r="BE38" s="22">
        <f t="shared" si="29"/>
        <v>0</v>
      </c>
      <c r="BF38" s="22">
        <f t="shared" si="29"/>
        <v>0</v>
      </c>
      <c r="BG38" s="22">
        <f t="shared" si="29"/>
        <v>0</v>
      </c>
      <c r="BH38" s="22">
        <f t="shared" si="29"/>
        <v>0</v>
      </c>
      <c r="BI38" s="22">
        <f t="shared" si="29"/>
        <v>0</v>
      </c>
      <c r="BJ38" s="22">
        <f t="shared" si="29"/>
        <v>0</v>
      </c>
      <c r="BK38" s="22">
        <f t="shared" si="29"/>
        <v>0</v>
      </c>
      <c r="BL38" s="22">
        <f t="shared" si="29"/>
        <v>0</v>
      </c>
      <c r="BM38" s="22">
        <f t="shared" si="29"/>
        <v>0</v>
      </c>
      <c r="BN38" s="22">
        <f t="shared" si="29"/>
        <v>0</v>
      </c>
      <c r="BO38" s="22">
        <f t="shared" ref="BO38:BO51" si="36">+W38-AS38</f>
        <v>0</v>
      </c>
      <c r="BP38" s="22">
        <f t="shared" si="30"/>
        <v>0</v>
      </c>
      <c r="BQ38" s="22">
        <f t="shared" si="30"/>
        <v>0</v>
      </c>
      <c r="BR38" s="22">
        <f t="shared" si="30"/>
        <v>0</v>
      </c>
      <c r="BS38" s="22">
        <f t="shared" si="30"/>
        <v>0</v>
      </c>
      <c r="BT38" s="23">
        <f t="shared" si="7"/>
        <v>0</v>
      </c>
      <c r="BU38" s="22">
        <f t="shared" si="31"/>
        <v>0</v>
      </c>
      <c r="BV38" s="22"/>
      <c r="BW38" s="22"/>
      <c r="BX38" s="22"/>
      <c r="BY38" s="22"/>
      <c r="BZ38" s="22"/>
      <c r="CA38" s="22"/>
      <c r="CB38" s="22"/>
      <c r="CC38" s="22"/>
      <c r="CD38" s="22"/>
      <c r="CE38" s="22"/>
      <c r="CF38" s="22"/>
      <c r="CG38" s="22"/>
      <c r="CH38" s="22"/>
      <c r="CI38" s="22"/>
      <c r="CJ38" s="22"/>
      <c r="CK38" s="22"/>
      <c r="CL38" s="22"/>
      <c r="CM38" s="22"/>
      <c r="CN38" s="22"/>
      <c r="CO38" s="22"/>
      <c r="CP38" s="23">
        <f t="shared" si="9"/>
        <v>1</v>
      </c>
      <c r="CQ38" s="22">
        <f t="shared" si="32"/>
        <v>70000000</v>
      </c>
      <c r="CR38" s="22">
        <f t="shared" si="35"/>
        <v>0</v>
      </c>
      <c r="CS38" s="22">
        <f t="shared" si="33"/>
        <v>0</v>
      </c>
      <c r="CT38" s="22">
        <f t="shared" si="33"/>
        <v>70000000</v>
      </c>
      <c r="CU38" s="22">
        <f t="shared" si="33"/>
        <v>0</v>
      </c>
      <c r="CV38" s="22">
        <f t="shared" si="33"/>
        <v>0</v>
      </c>
      <c r="CW38" s="22">
        <f t="shared" si="33"/>
        <v>0</v>
      </c>
      <c r="CX38" s="22">
        <f t="shared" si="33"/>
        <v>0</v>
      </c>
      <c r="CY38" s="22">
        <f t="shared" si="33"/>
        <v>0</v>
      </c>
      <c r="CZ38" s="22">
        <f t="shared" si="33"/>
        <v>0</v>
      </c>
      <c r="DA38" s="22">
        <f t="shared" si="33"/>
        <v>0</v>
      </c>
      <c r="DB38" s="22">
        <f t="shared" si="33"/>
        <v>0</v>
      </c>
      <c r="DC38" s="22">
        <f t="shared" si="33"/>
        <v>0</v>
      </c>
      <c r="DD38" s="22">
        <f t="shared" si="33"/>
        <v>0</v>
      </c>
      <c r="DE38" s="22">
        <f t="shared" si="33"/>
        <v>0</v>
      </c>
      <c r="DF38" s="22">
        <f t="shared" si="33"/>
        <v>0</v>
      </c>
      <c r="DG38" s="22">
        <f t="shared" si="33"/>
        <v>0</v>
      </c>
      <c r="DH38" s="22">
        <f t="shared" ref="DH38:DH51" si="37">X38-CL38</f>
        <v>0</v>
      </c>
      <c r="DI38" s="22">
        <f t="shared" si="34"/>
        <v>0</v>
      </c>
      <c r="DJ38" s="22">
        <f t="shared" si="34"/>
        <v>0</v>
      </c>
      <c r="DK38" s="22">
        <f t="shared" si="34"/>
        <v>0</v>
      </c>
      <c r="DM38" s="26">
        <f t="shared" si="25"/>
        <v>70000000</v>
      </c>
      <c r="DN38" s="154"/>
      <c r="DO38" s="154"/>
      <c r="DP38" s="155">
        <v>70000000</v>
      </c>
      <c r="DQ38" s="155"/>
      <c r="DR38" s="155"/>
      <c r="DS38" s="154"/>
      <c r="DT38" s="162"/>
      <c r="DU38" s="162"/>
    </row>
    <row r="39" spans="1:125" ht="23.25" hidden="1" customHeight="1" x14ac:dyDescent="0.25">
      <c r="A39" s="170"/>
      <c r="B39" s="173"/>
      <c r="C39" s="18" t="s">
        <v>141</v>
      </c>
      <c r="D39" s="19" t="s">
        <v>142</v>
      </c>
      <c r="E39" s="20">
        <v>410</v>
      </c>
      <c r="F39" s="21" t="s">
        <v>101</v>
      </c>
      <c r="G39" s="22">
        <f t="shared" si="26"/>
        <v>80000000</v>
      </c>
      <c r="H39" s="22"/>
      <c r="I39" s="22"/>
      <c r="J39" s="22">
        <v>80000000</v>
      </c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3">
        <f t="shared" si="1"/>
        <v>1</v>
      </c>
      <c r="AC39" s="22">
        <f t="shared" si="27"/>
        <v>80000000</v>
      </c>
      <c r="AD39" s="22"/>
      <c r="AE39" s="22"/>
      <c r="AF39" s="22">
        <f>+'[1]ENERO 2017'!$L$385</f>
        <v>80000000</v>
      </c>
      <c r="AG39" s="22"/>
      <c r="AH39" s="22"/>
      <c r="AI39" s="22"/>
      <c r="AJ39" s="22"/>
      <c r="AK39" s="22"/>
      <c r="AL39" s="22"/>
      <c r="AM39" s="22"/>
      <c r="AN39" s="22"/>
      <c r="AO39" s="22"/>
      <c r="AP39" s="22"/>
      <c r="AQ39" s="22"/>
      <c r="AR39" s="22"/>
      <c r="AS39" s="22"/>
      <c r="AT39" s="22"/>
      <c r="AU39" s="22"/>
      <c r="AV39" s="22"/>
      <c r="AW39" s="22"/>
      <c r="AX39" s="23">
        <f t="shared" si="3"/>
        <v>0</v>
      </c>
      <c r="AY39" s="22">
        <f t="shared" si="28"/>
        <v>0</v>
      </c>
      <c r="AZ39" s="22">
        <f t="shared" ref="AZ39:BN51" si="38">+H39-AD39</f>
        <v>0</v>
      </c>
      <c r="BA39" s="22">
        <f t="shared" si="38"/>
        <v>0</v>
      </c>
      <c r="BB39" s="22">
        <f t="shared" si="38"/>
        <v>0</v>
      </c>
      <c r="BC39" s="22">
        <f t="shared" si="38"/>
        <v>0</v>
      </c>
      <c r="BD39" s="22">
        <f t="shared" si="38"/>
        <v>0</v>
      </c>
      <c r="BE39" s="22">
        <f t="shared" si="38"/>
        <v>0</v>
      </c>
      <c r="BF39" s="22">
        <f t="shared" si="38"/>
        <v>0</v>
      </c>
      <c r="BG39" s="22">
        <f t="shared" si="38"/>
        <v>0</v>
      </c>
      <c r="BH39" s="22">
        <f t="shared" si="38"/>
        <v>0</v>
      </c>
      <c r="BI39" s="22">
        <f t="shared" si="38"/>
        <v>0</v>
      </c>
      <c r="BJ39" s="22">
        <f t="shared" si="38"/>
        <v>0</v>
      </c>
      <c r="BK39" s="22">
        <f t="shared" si="38"/>
        <v>0</v>
      </c>
      <c r="BL39" s="22">
        <f t="shared" si="38"/>
        <v>0</v>
      </c>
      <c r="BM39" s="22">
        <f t="shared" si="38"/>
        <v>0</v>
      </c>
      <c r="BN39" s="22">
        <f t="shared" si="38"/>
        <v>0</v>
      </c>
      <c r="BO39" s="22">
        <f t="shared" si="36"/>
        <v>0</v>
      </c>
      <c r="BP39" s="22">
        <f t="shared" si="30"/>
        <v>0</v>
      </c>
      <c r="BQ39" s="22">
        <f t="shared" si="30"/>
        <v>0</v>
      </c>
      <c r="BR39" s="22">
        <f t="shared" si="30"/>
        <v>0</v>
      </c>
      <c r="BS39" s="22">
        <f t="shared" si="30"/>
        <v>0</v>
      </c>
      <c r="BT39" s="23">
        <f t="shared" si="7"/>
        <v>0.23297075</v>
      </c>
      <c r="BU39" s="22">
        <f t="shared" si="31"/>
        <v>18637660</v>
      </c>
      <c r="BV39" s="22"/>
      <c r="BW39" s="22"/>
      <c r="BX39" s="22">
        <f>+'[2]FEBRERO 2017'!$H$518</f>
        <v>18637660</v>
      </c>
      <c r="BY39" s="22"/>
      <c r="BZ39" s="22"/>
      <c r="CA39" s="22"/>
      <c r="CB39" s="22"/>
      <c r="CC39" s="22"/>
      <c r="CD39" s="22"/>
      <c r="CE39" s="22"/>
      <c r="CF39" s="22"/>
      <c r="CG39" s="22"/>
      <c r="CH39" s="22"/>
      <c r="CI39" s="22"/>
      <c r="CJ39" s="22"/>
      <c r="CK39" s="22"/>
      <c r="CL39" s="22"/>
      <c r="CM39" s="22"/>
      <c r="CN39" s="22"/>
      <c r="CO39" s="22"/>
      <c r="CP39" s="23">
        <f t="shared" si="9"/>
        <v>0.76702925</v>
      </c>
      <c r="CQ39" s="22">
        <f t="shared" si="32"/>
        <v>61362340</v>
      </c>
      <c r="CR39" s="22">
        <f t="shared" si="35"/>
        <v>0</v>
      </c>
      <c r="CS39" s="22">
        <f t="shared" si="35"/>
        <v>0</v>
      </c>
      <c r="CT39" s="22">
        <f t="shared" si="35"/>
        <v>61362340</v>
      </c>
      <c r="CU39" s="22">
        <f t="shared" si="35"/>
        <v>0</v>
      </c>
      <c r="CV39" s="22">
        <f t="shared" si="35"/>
        <v>0</v>
      </c>
      <c r="CW39" s="22">
        <f t="shared" si="35"/>
        <v>0</v>
      </c>
      <c r="CX39" s="22">
        <f t="shared" si="35"/>
        <v>0</v>
      </c>
      <c r="CY39" s="22">
        <f t="shared" si="35"/>
        <v>0</v>
      </c>
      <c r="CZ39" s="22">
        <f t="shared" si="35"/>
        <v>0</v>
      </c>
      <c r="DA39" s="22">
        <f t="shared" si="35"/>
        <v>0</v>
      </c>
      <c r="DB39" s="22">
        <f t="shared" si="35"/>
        <v>0</v>
      </c>
      <c r="DC39" s="22">
        <f t="shared" si="35"/>
        <v>0</v>
      </c>
      <c r="DD39" s="22">
        <f t="shared" si="35"/>
        <v>0</v>
      </c>
      <c r="DE39" s="22">
        <f t="shared" si="35"/>
        <v>0</v>
      </c>
      <c r="DF39" s="22">
        <f t="shared" si="35"/>
        <v>0</v>
      </c>
      <c r="DG39" s="22">
        <f t="shared" si="35"/>
        <v>0</v>
      </c>
      <c r="DH39" s="22">
        <f t="shared" si="37"/>
        <v>0</v>
      </c>
      <c r="DI39" s="22">
        <f t="shared" si="34"/>
        <v>0</v>
      </c>
      <c r="DJ39" s="22">
        <f t="shared" si="34"/>
        <v>0</v>
      </c>
      <c r="DK39" s="22">
        <f t="shared" si="34"/>
        <v>0</v>
      </c>
      <c r="DM39" s="26">
        <f t="shared" si="25"/>
        <v>80000000</v>
      </c>
      <c r="DN39" s="154"/>
      <c r="DO39" s="154"/>
      <c r="DP39" s="155">
        <v>80000000</v>
      </c>
      <c r="DQ39" s="155"/>
      <c r="DR39" s="155"/>
      <c r="DS39" s="154"/>
      <c r="DT39" s="162"/>
      <c r="DU39" s="162"/>
    </row>
    <row r="40" spans="1:125" ht="33.75" hidden="1" customHeight="1" x14ac:dyDescent="0.25">
      <c r="A40" s="170"/>
      <c r="B40" s="172" t="s">
        <v>143</v>
      </c>
      <c r="C40" s="18" t="s">
        <v>144</v>
      </c>
      <c r="D40" s="19" t="s">
        <v>145</v>
      </c>
      <c r="E40" s="20">
        <v>410</v>
      </c>
      <c r="F40" s="21" t="s">
        <v>101</v>
      </c>
      <c r="G40" s="22">
        <f t="shared" si="26"/>
        <v>80000000</v>
      </c>
      <c r="H40" s="22"/>
      <c r="I40" s="22"/>
      <c r="J40" s="22">
        <v>80000000</v>
      </c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3">
        <f t="shared" si="1"/>
        <v>0</v>
      </c>
      <c r="AC40" s="22">
        <f t="shared" si="27"/>
        <v>0</v>
      </c>
      <c r="AD40" s="22"/>
      <c r="AE40" s="22"/>
      <c r="AF40" s="22"/>
      <c r="AG40" s="22"/>
      <c r="AH40" s="22"/>
      <c r="AI40" s="22"/>
      <c r="AJ40" s="22"/>
      <c r="AK40" s="22"/>
      <c r="AL40" s="22"/>
      <c r="AM40" s="22"/>
      <c r="AN40" s="22"/>
      <c r="AO40" s="22"/>
      <c r="AP40" s="22"/>
      <c r="AQ40" s="22"/>
      <c r="AR40" s="22"/>
      <c r="AS40" s="22"/>
      <c r="AT40" s="22"/>
      <c r="AU40" s="22"/>
      <c r="AV40" s="22"/>
      <c r="AW40" s="22"/>
      <c r="AX40" s="23">
        <f t="shared" si="3"/>
        <v>1</v>
      </c>
      <c r="AY40" s="22">
        <f t="shared" si="28"/>
        <v>80000000</v>
      </c>
      <c r="AZ40" s="22">
        <f t="shared" si="38"/>
        <v>0</v>
      </c>
      <c r="BA40" s="22">
        <f t="shared" si="38"/>
        <v>0</v>
      </c>
      <c r="BB40" s="22">
        <f t="shared" si="38"/>
        <v>80000000</v>
      </c>
      <c r="BC40" s="22">
        <f t="shared" si="38"/>
        <v>0</v>
      </c>
      <c r="BD40" s="22">
        <f t="shared" si="38"/>
        <v>0</v>
      </c>
      <c r="BE40" s="22">
        <f t="shared" si="38"/>
        <v>0</v>
      </c>
      <c r="BF40" s="22">
        <f t="shared" si="38"/>
        <v>0</v>
      </c>
      <c r="BG40" s="22">
        <f t="shared" si="38"/>
        <v>0</v>
      </c>
      <c r="BH40" s="22">
        <f t="shared" si="38"/>
        <v>0</v>
      </c>
      <c r="BI40" s="22">
        <f t="shared" si="38"/>
        <v>0</v>
      </c>
      <c r="BJ40" s="22">
        <f t="shared" si="38"/>
        <v>0</v>
      </c>
      <c r="BK40" s="22">
        <f t="shared" si="38"/>
        <v>0</v>
      </c>
      <c r="BL40" s="22">
        <f t="shared" si="38"/>
        <v>0</v>
      </c>
      <c r="BM40" s="22">
        <f t="shared" si="38"/>
        <v>0</v>
      </c>
      <c r="BN40" s="22">
        <f t="shared" si="38"/>
        <v>0</v>
      </c>
      <c r="BO40" s="22">
        <f t="shared" si="36"/>
        <v>0</v>
      </c>
      <c r="BP40" s="22">
        <f t="shared" si="30"/>
        <v>0</v>
      </c>
      <c r="BQ40" s="22">
        <f t="shared" si="30"/>
        <v>0</v>
      </c>
      <c r="BR40" s="22">
        <f t="shared" si="30"/>
        <v>0</v>
      </c>
      <c r="BS40" s="22">
        <f t="shared" si="30"/>
        <v>0</v>
      </c>
      <c r="BT40" s="23">
        <f t="shared" si="7"/>
        <v>0</v>
      </c>
      <c r="BU40" s="22">
        <f t="shared" si="31"/>
        <v>0</v>
      </c>
      <c r="BV40" s="22"/>
      <c r="BW40" s="22"/>
      <c r="BX40" s="22"/>
      <c r="BY40" s="22"/>
      <c r="BZ40" s="22"/>
      <c r="CA40" s="22"/>
      <c r="CB40" s="22"/>
      <c r="CC40" s="22"/>
      <c r="CD40" s="22"/>
      <c r="CE40" s="22"/>
      <c r="CF40" s="22"/>
      <c r="CG40" s="22"/>
      <c r="CH40" s="22"/>
      <c r="CI40" s="22"/>
      <c r="CJ40" s="22"/>
      <c r="CK40" s="22"/>
      <c r="CL40" s="22"/>
      <c r="CM40" s="22"/>
      <c r="CN40" s="22"/>
      <c r="CO40" s="22"/>
      <c r="CP40" s="23">
        <f t="shared" si="9"/>
        <v>1</v>
      </c>
      <c r="CQ40" s="22">
        <f t="shared" si="32"/>
        <v>80000000</v>
      </c>
      <c r="CR40" s="22">
        <f t="shared" si="35"/>
        <v>0</v>
      </c>
      <c r="CS40" s="22">
        <f t="shared" si="35"/>
        <v>0</v>
      </c>
      <c r="CT40" s="22">
        <f t="shared" si="35"/>
        <v>80000000</v>
      </c>
      <c r="CU40" s="22">
        <f t="shared" si="35"/>
        <v>0</v>
      </c>
      <c r="CV40" s="22">
        <f t="shared" si="35"/>
        <v>0</v>
      </c>
      <c r="CW40" s="22">
        <f t="shared" si="35"/>
        <v>0</v>
      </c>
      <c r="CX40" s="22">
        <f t="shared" si="35"/>
        <v>0</v>
      </c>
      <c r="CY40" s="22">
        <f t="shared" si="35"/>
        <v>0</v>
      </c>
      <c r="CZ40" s="22">
        <f t="shared" si="35"/>
        <v>0</v>
      </c>
      <c r="DA40" s="22">
        <f t="shared" si="35"/>
        <v>0</v>
      </c>
      <c r="DB40" s="22">
        <f t="shared" si="35"/>
        <v>0</v>
      </c>
      <c r="DC40" s="22">
        <f t="shared" si="35"/>
        <v>0</v>
      </c>
      <c r="DD40" s="22">
        <f t="shared" si="35"/>
        <v>0</v>
      </c>
      <c r="DE40" s="22">
        <f t="shared" si="35"/>
        <v>0</v>
      </c>
      <c r="DF40" s="22">
        <f t="shared" si="35"/>
        <v>0</v>
      </c>
      <c r="DG40" s="22">
        <f t="shared" si="35"/>
        <v>0</v>
      </c>
      <c r="DH40" s="22">
        <f t="shared" si="37"/>
        <v>0</v>
      </c>
      <c r="DI40" s="22">
        <f t="shared" si="34"/>
        <v>0</v>
      </c>
      <c r="DJ40" s="22">
        <f t="shared" si="34"/>
        <v>0</v>
      </c>
      <c r="DK40" s="22">
        <f t="shared" si="34"/>
        <v>0</v>
      </c>
      <c r="DM40" s="26">
        <f t="shared" si="25"/>
        <v>80000000</v>
      </c>
      <c r="DN40" s="154"/>
      <c r="DO40" s="154"/>
      <c r="DP40" s="155">
        <v>80000000</v>
      </c>
      <c r="DQ40" s="155"/>
      <c r="DR40" s="155"/>
      <c r="DS40" s="154"/>
      <c r="DT40" s="162"/>
      <c r="DU40" s="162"/>
    </row>
    <row r="41" spans="1:125" ht="42" hidden="1" customHeight="1" x14ac:dyDescent="0.25">
      <c r="A41" s="170"/>
      <c r="B41" s="173"/>
      <c r="C41" s="18" t="s">
        <v>146</v>
      </c>
      <c r="D41" s="50" t="s">
        <v>147</v>
      </c>
      <c r="E41" s="20">
        <v>410</v>
      </c>
      <c r="F41" s="21" t="s">
        <v>148</v>
      </c>
      <c r="G41" s="22">
        <f t="shared" si="26"/>
        <v>35000000</v>
      </c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56"/>
      <c r="AA41" s="56">
        <v>35000000</v>
      </c>
      <c r="AB41" s="23">
        <f t="shared" si="1"/>
        <v>8.4000000000000005E-2</v>
      </c>
      <c r="AC41" s="22">
        <f t="shared" si="27"/>
        <v>2940000</v>
      </c>
      <c r="AD41" s="22"/>
      <c r="AE41" s="22"/>
      <c r="AF41" s="22"/>
      <c r="AG41" s="22"/>
      <c r="AH41" s="22"/>
      <c r="AI41" s="22"/>
      <c r="AJ41" s="22"/>
      <c r="AK41" s="22"/>
      <c r="AL41" s="22"/>
      <c r="AM41" s="22"/>
      <c r="AN41" s="22"/>
      <c r="AO41" s="22"/>
      <c r="AP41" s="22"/>
      <c r="AQ41" s="22"/>
      <c r="AR41" s="22"/>
      <c r="AS41" s="22"/>
      <c r="AT41" s="22"/>
      <c r="AU41" s="22"/>
      <c r="AV41" s="22"/>
      <c r="AW41" s="22">
        <f>+'[2]FEBRERO 2017'!$G$535</f>
        <v>2940000</v>
      </c>
      <c r="AX41" s="23">
        <f t="shared" si="3"/>
        <v>0.91600000000000004</v>
      </c>
      <c r="AY41" s="22">
        <f t="shared" si="28"/>
        <v>32060000</v>
      </c>
      <c r="AZ41" s="22">
        <f t="shared" si="38"/>
        <v>0</v>
      </c>
      <c r="BA41" s="22">
        <f t="shared" si="38"/>
        <v>0</v>
      </c>
      <c r="BB41" s="22">
        <f t="shared" si="38"/>
        <v>0</v>
      </c>
      <c r="BC41" s="22">
        <f t="shared" si="38"/>
        <v>0</v>
      </c>
      <c r="BD41" s="22">
        <f t="shared" si="38"/>
        <v>0</v>
      </c>
      <c r="BE41" s="22">
        <f t="shared" si="38"/>
        <v>0</v>
      </c>
      <c r="BF41" s="22">
        <f t="shared" si="38"/>
        <v>0</v>
      </c>
      <c r="BG41" s="22">
        <f t="shared" si="38"/>
        <v>0</v>
      </c>
      <c r="BH41" s="22">
        <f t="shared" si="38"/>
        <v>0</v>
      </c>
      <c r="BI41" s="22">
        <f t="shared" si="38"/>
        <v>0</v>
      </c>
      <c r="BJ41" s="22">
        <f t="shared" si="38"/>
        <v>0</v>
      </c>
      <c r="BK41" s="22">
        <f t="shared" si="38"/>
        <v>0</v>
      </c>
      <c r="BL41" s="22">
        <f t="shared" si="38"/>
        <v>0</v>
      </c>
      <c r="BM41" s="22">
        <f t="shared" si="38"/>
        <v>0</v>
      </c>
      <c r="BN41" s="22">
        <f t="shared" si="38"/>
        <v>0</v>
      </c>
      <c r="BO41" s="22">
        <f t="shared" si="36"/>
        <v>0</v>
      </c>
      <c r="BP41" s="22">
        <f t="shared" si="30"/>
        <v>0</v>
      </c>
      <c r="BQ41" s="22">
        <f t="shared" si="30"/>
        <v>0</v>
      </c>
      <c r="BR41" s="22">
        <f t="shared" si="30"/>
        <v>0</v>
      </c>
      <c r="BS41" s="22">
        <f t="shared" si="30"/>
        <v>32060000</v>
      </c>
      <c r="BT41" s="23">
        <f t="shared" si="7"/>
        <v>8.4000000000000005E-2</v>
      </c>
      <c r="BU41" s="22">
        <f t="shared" si="31"/>
        <v>2940000</v>
      </c>
      <c r="BV41" s="22"/>
      <c r="BW41" s="22"/>
      <c r="BX41" s="22"/>
      <c r="BY41" s="22"/>
      <c r="BZ41" s="22"/>
      <c r="CA41" s="22"/>
      <c r="CB41" s="22"/>
      <c r="CC41" s="22"/>
      <c r="CD41" s="22"/>
      <c r="CE41" s="22"/>
      <c r="CF41" s="22"/>
      <c r="CG41" s="22"/>
      <c r="CH41" s="22"/>
      <c r="CI41" s="22"/>
      <c r="CJ41" s="22"/>
      <c r="CK41" s="22"/>
      <c r="CL41" s="22"/>
      <c r="CM41" s="22"/>
      <c r="CN41" s="22"/>
      <c r="CO41" s="22">
        <f>+'[2]FEBRERO 2017'!$H$535</f>
        <v>2940000</v>
      </c>
      <c r="CP41" s="23">
        <f t="shared" si="9"/>
        <v>0.91600000000000004</v>
      </c>
      <c r="CQ41" s="22">
        <f t="shared" si="32"/>
        <v>32060000</v>
      </c>
      <c r="CR41" s="22">
        <f t="shared" si="35"/>
        <v>0</v>
      </c>
      <c r="CS41" s="22">
        <f t="shared" si="35"/>
        <v>0</v>
      </c>
      <c r="CT41" s="22">
        <f t="shared" si="35"/>
        <v>0</v>
      </c>
      <c r="CU41" s="22">
        <f t="shared" si="35"/>
        <v>0</v>
      </c>
      <c r="CV41" s="22">
        <f t="shared" si="35"/>
        <v>0</v>
      </c>
      <c r="CW41" s="22">
        <f t="shared" si="35"/>
        <v>0</v>
      </c>
      <c r="CX41" s="22">
        <f t="shared" si="35"/>
        <v>0</v>
      </c>
      <c r="CY41" s="22">
        <f t="shared" si="35"/>
        <v>0</v>
      </c>
      <c r="CZ41" s="22">
        <f t="shared" si="35"/>
        <v>0</v>
      </c>
      <c r="DA41" s="22">
        <f t="shared" si="35"/>
        <v>0</v>
      </c>
      <c r="DB41" s="22">
        <f t="shared" si="35"/>
        <v>0</v>
      </c>
      <c r="DC41" s="22">
        <f t="shared" si="35"/>
        <v>0</v>
      </c>
      <c r="DD41" s="22">
        <f t="shared" si="35"/>
        <v>0</v>
      </c>
      <c r="DE41" s="22">
        <f t="shared" si="35"/>
        <v>0</v>
      </c>
      <c r="DF41" s="22">
        <f t="shared" si="35"/>
        <v>0</v>
      </c>
      <c r="DG41" s="22">
        <f t="shared" si="35"/>
        <v>0</v>
      </c>
      <c r="DH41" s="22">
        <f t="shared" si="37"/>
        <v>0</v>
      </c>
      <c r="DI41" s="22">
        <f t="shared" si="34"/>
        <v>0</v>
      </c>
      <c r="DJ41" s="22">
        <f t="shared" si="34"/>
        <v>0</v>
      </c>
      <c r="DK41" s="22">
        <f t="shared" si="34"/>
        <v>32060000</v>
      </c>
      <c r="DM41" s="26">
        <f t="shared" si="25"/>
        <v>35000000</v>
      </c>
      <c r="DN41" s="154"/>
      <c r="DO41" s="154"/>
      <c r="DP41" s="155">
        <v>35000000</v>
      </c>
      <c r="DQ41" s="155"/>
      <c r="DR41" s="155"/>
      <c r="DS41" s="154"/>
      <c r="DT41" s="162"/>
      <c r="DU41" s="162"/>
    </row>
    <row r="42" spans="1:125" ht="25.5" hidden="1" customHeight="1" x14ac:dyDescent="0.25">
      <c r="A42" s="170"/>
      <c r="B42" s="172" t="s">
        <v>149</v>
      </c>
      <c r="C42" s="18" t="s">
        <v>150</v>
      </c>
      <c r="D42" s="19" t="s">
        <v>151</v>
      </c>
      <c r="E42" s="20">
        <v>410</v>
      </c>
      <c r="F42" s="21" t="s">
        <v>101</v>
      </c>
      <c r="G42" s="22">
        <f t="shared" si="26"/>
        <v>3157557814</v>
      </c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>
        <f>2500000000+657557814</f>
        <v>3157557814</v>
      </c>
      <c r="T42" s="22"/>
      <c r="U42" s="22"/>
      <c r="V42" s="22"/>
      <c r="W42" s="22"/>
      <c r="X42" s="22"/>
      <c r="Y42" s="22"/>
      <c r="Z42" s="56"/>
      <c r="AA42" s="56"/>
      <c r="AB42" s="23">
        <f t="shared" si="1"/>
        <v>0.43768602109908983</v>
      </c>
      <c r="AC42" s="22">
        <f t="shared" si="27"/>
        <v>1382018916</v>
      </c>
      <c r="AD42" s="22"/>
      <c r="AE42" s="22"/>
      <c r="AF42" s="22"/>
      <c r="AG42" s="22"/>
      <c r="AH42" s="22"/>
      <c r="AI42" s="22"/>
      <c r="AJ42" s="22"/>
      <c r="AK42" s="22"/>
      <c r="AL42" s="22"/>
      <c r="AM42" s="22"/>
      <c r="AN42" s="22"/>
      <c r="AO42" s="22">
        <f>+'[2]FEBRERO 2017'!$U$548</f>
        <v>1382018916</v>
      </c>
      <c r="AP42" s="22"/>
      <c r="AQ42" s="22"/>
      <c r="AR42" s="22"/>
      <c r="AS42" s="22"/>
      <c r="AT42" s="22"/>
      <c r="AU42" s="22"/>
      <c r="AV42" s="22"/>
      <c r="AW42" s="22"/>
      <c r="AX42" s="23">
        <f t="shared" si="3"/>
        <v>0.56231397890091017</v>
      </c>
      <c r="AY42" s="22">
        <f t="shared" si="28"/>
        <v>1775538898</v>
      </c>
      <c r="AZ42" s="22">
        <f t="shared" si="38"/>
        <v>0</v>
      </c>
      <c r="BA42" s="22">
        <f t="shared" si="38"/>
        <v>0</v>
      </c>
      <c r="BB42" s="22">
        <f t="shared" si="38"/>
        <v>0</v>
      </c>
      <c r="BC42" s="22">
        <f t="shared" si="38"/>
        <v>0</v>
      </c>
      <c r="BD42" s="22">
        <f t="shared" si="38"/>
        <v>0</v>
      </c>
      <c r="BE42" s="22">
        <f t="shared" si="38"/>
        <v>0</v>
      </c>
      <c r="BF42" s="22">
        <f t="shared" si="38"/>
        <v>0</v>
      </c>
      <c r="BG42" s="22">
        <f t="shared" si="38"/>
        <v>0</v>
      </c>
      <c r="BH42" s="22">
        <f t="shared" si="38"/>
        <v>0</v>
      </c>
      <c r="BI42" s="22">
        <f t="shared" si="38"/>
        <v>0</v>
      </c>
      <c r="BJ42" s="22">
        <f t="shared" si="38"/>
        <v>0</v>
      </c>
      <c r="BK42" s="22">
        <f t="shared" si="38"/>
        <v>1775538898</v>
      </c>
      <c r="BL42" s="22">
        <f t="shared" si="38"/>
        <v>0</v>
      </c>
      <c r="BM42" s="22">
        <f t="shared" si="38"/>
        <v>0</v>
      </c>
      <c r="BN42" s="22">
        <f t="shared" si="38"/>
        <v>0</v>
      </c>
      <c r="BO42" s="22">
        <f t="shared" si="36"/>
        <v>0</v>
      </c>
      <c r="BP42" s="22">
        <f t="shared" si="30"/>
        <v>0</v>
      </c>
      <c r="BQ42" s="22">
        <f t="shared" si="30"/>
        <v>0</v>
      </c>
      <c r="BR42" s="22">
        <f t="shared" si="30"/>
        <v>0</v>
      </c>
      <c r="BS42" s="22">
        <f t="shared" si="30"/>
        <v>0</v>
      </c>
      <c r="BT42" s="23">
        <f t="shared" si="7"/>
        <v>0.19103283123607123</v>
      </c>
      <c r="BU42" s="22">
        <f t="shared" si="31"/>
        <v>603197209</v>
      </c>
      <c r="BV42" s="22"/>
      <c r="BW42" s="22"/>
      <c r="BX42" s="22"/>
      <c r="BY42" s="22"/>
      <c r="BZ42" s="22"/>
      <c r="CA42" s="22"/>
      <c r="CB42" s="22"/>
      <c r="CC42" s="22"/>
      <c r="CD42" s="22"/>
      <c r="CE42" s="22"/>
      <c r="CF42" s="22"/>
      <c r="CG42" s="22">
        <f>+'[2]FEBRERO 2017'!$H$546</f>
        <v>603197209</v>
      </c>
      <c r="CH42" s="22"/>
      <c r="CI42" s="22"/>
      <c r="CJ42" s="22"/>
      <c r="CK42" s="22"/>
      <c r="CL42" s="22"/>
      <c r="CM42" s="22"/>
      <c r="CN42" s="22"/>
      <c r="CO42" s="22"/>
      <c r="CP42" s="23">
        <f t="shared" si="9"/>
        <v>0.80896716876392882</v>
      </c>
      <c r="CQ42" s="22">
        <f t="shared" si="32"/>
        <v>2554360605</v>
      </c>
      <c r="CR42" s="22">
        <f t="shared" si="35"/>
        <v>0</v>
      </c>
      <c r="CS42" s="22">
        <f t="shared" si="35"/>
        <v>0</v>
      </c>
      <c r="CT42" s="22">
        <f t="shared" si="35"/>
        <v>0</v>
      </c>
      <c r="CU42" s="22">
        <f t="shared" si="35"/>
        <v>0</v>
      </c>
      <c r="CV42" s="22">
        <f t="shared" si="35"/>
        <v>0</v>
      </c>
      <c r="CW42" s="22">
        <f t="shared" si="35"/>
        <v>0</v>
      </c>
      <c r="CX42" s="22">
        <f t="shared" si="35"/>
        <v>0</v>
      </c>
      <c r="CY42" s="22">
        <f t="shared" si="35"/>
        <v>0</v>
      </c>
      <c r="CZ42" s="22">
        <f t="shared" si="35"/>
        <v>0</v>
      </c>
      <c r="DA42" s="22">
        <f t="shared" si="35"/>
        <v>0</v>
      </c>
      <c r="DB42" s="22">
        <f t="shared" si="35"/>
        <v>0</v>
      </c>
      <c r="DC42" s="22">
        <f t="shared" si="35"/>
        <v>2554360605</v>
      </c>
      <c r="DD42" s="22">
        <f t="shared" si="35"/>
        <v>0</v>
      </c>
      <c r="DE42" s="22">
        <f t="shared" si="35"/>
        <v>0</v>
      </c>
      <c r="DF42" s="22">
        <f t="shared" si="35"/>
        <v>0</v>
      </c>
      <c r="DG42" s="22">
        <f t="shared" si="35"/>
        <v>0</v>
      </c>
      <c r="DH42" s="22">
        <f t="shared" si="37"/>
        <v>0</v>
      </c>
      <c r="DI42" s="22">
        <f t="shared" si="34"/>
        <v>0</v>
      </c>
      <c r="DJ42" s="22">
        <f t="shared" si="34"/>
        <v>0</v>
      </c>
      <c r="DK42" s="22">
        <f t="shared" si="34"/>
        <v>0</v>
      </c>
      <c r="DM42" s="26">
        <f t="shared" si="25"/>
        <v>3157557814</v>
      </c>
      <c r="DN42" s="154"/>
      <c r="DO42" s="154"/>
      <c r="DP42" s="155">
        <v>3157557814</v>
      </c>
      <c r="DQ42" s="155"/>
      <c r="DR42" s="155"/>
      <c r="DS42" s="154"/>
      <c r="DT42" s="162"/>
      <c r="DU42" s="162"/>
    </row>
    <row r="43" spans="1:125" ht="41.25" hidden="1" customHeight="1" x14ac:dyDescent="0.25">
      <c r="A43" s="170"/>
      <c r="B43" s="173"/>
      <c r="C43" s="18" t="s">
        <v>152</v>
      </c>
      <c r="D43" s="19" t="s">
        <v>153</v>
      </c>
      <c r="E43" s="20">
        <v>410</v>
      </c>
      <c r="F43" s="21" t="s">
        <v>101</v>
      </c>
      <c r="G43" s="22">
        <f t="shared" si="26"/>
        <v>50000000</v>
      </c>
      <c r="H43" s="22"/>
      <c r="I43" s="22">
        <v>50000000</v>
      </c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56"/>
      <c r="AA43" s="56"/>
      <c r="AB43" s="23">
        <f t="shared" si="1"/>
        <v>0.99258683999999997</v>
      </c>
      <c r="AC43" s="22">
        <f t="shared" si="27"/>
        <v>49629342</v>
      </c>
      <c r="AD43" s="22"/>
      <c r="AE43" s="22">
        <f>+'[2]FEBRERO 2017'!$K$610</f>
        <v>49629342</v>
      </c>
      <c r="AF43" s="22"/>
      <c r="AG43" s="22"/>
      <c r="AH43" s="22"/>
      <c r="AI43" s="22"/>
      <c r="AJ43" s="22"/>
      <c r="AK43" s="22"/>
      <c r="AL43" s="22"/>
      <c r="AM43" s="22"/>
      <c r="AN43" s="22"/>
      <c r="AO43" s="22"/>
      <c r="AP43" s="22"/>
      <c r="AQ43" s="22"/>
      <c r="AR43" s="22"/>
      <c r="AS43" s="22"/>
      <c r="AT43" s="22"/>
      <c r="AU43" s="22"/>
      <c r="AV43" s="22"/>
      <c r="AW43" s="22"/>
      <c r="AX43" s="23">
        <f t="shared" si="3"/>
        <v>7.4131600000000297E-3</v>
      </c>
      <c r="AY43" s="22">
        <f t="shared" si="28"/>
        <v>370658</v>
      </c>
      <c r="AZ43" s="22">
        <f t="shared" si="38"/>
        <v>0</v>
      </c>
      <c r="BA43" s="22">
        <f t="shared" si="38"/>
        <v>370658</v>
      </c>
      <c r="BB43" s="22">
        <f t="shared" si="38"/>
        <v>0</v>
      </c>
      <c r="BC43" s="22">
        <f t="shared" si="38"/>
        <v>0</v>
      </c>
      <c r="BD43" s="22">
        <f t="shared" si="38"/>
        <v>0</v>
      </c>
      <c r="BE43" s="22">
        <f t="shared" si="38"/>
        <v>0</v>
      </c>
      <c r="BF43" s="22">
        <f t="shared" si="38"/>
        <v>0</v>
      </c>
      <c r="BG43" s="22">
        <f t="shared" si="38"/>
        <v>0</v>
      </c>
      <c r="BH43" s="22">
        <f t="shared" si="38"/>
        <v>0</v>
      </c>
      <c r="BI43" s="22">
        <f t="shared" si="38"/>
        <v>0</v>
      </c>
      <c r="BJ43" s="22">
        <f t="shared" si="38"/>
        <v>0</v>
      </c>
      <c r="BK43" s="22">
        <f t="shared" si="38"/>
        <v>0</v>
      </c>
      <c r="BL43" s="22">
        <f t="shared" si="38"/>
        <v>0</v>
      </c>
      <c r="BM43" s="22">
        <f t="shared" si="38"/>
        <v>0</v>
      </c>
      <c r="BN43" s="22">
        <f t="shared" si="38"/>
        <v>0</v>
      </c>
      <c r="BO43" s="22">
        <f t="shared" si="36"/>
        <v>0</v>
      </c>
      <c r="BP43" s="22">
        <f t="shared" si="30"/>
        <v>0</v>
      </c>
      <c r="BQ43" s="22">
        <f t="shared" si="30"/>
        <v>0</v>
      </c>
      <c r="BR43" s="22">
        <f t="shared" si="30"/>
        <v>0</v>
      </c>
      <c r="BS43" s="22">
        <f t="shared" si="30"/>
        <v>0</v>
      </c>
      <c r="BT43" s="23">
        <f t="shared" si="7"/>
        <v>0.99258683999999997</v>
      </c>
      <c r="BU43" s="22">
        <f t="shared" si="31"/>
        <v>49629342</v>
      </c>
      <c r="BV43" s="22"/>
      <c r="BW43" s="22">
        <f>+'[2]FEBRERO 2017'!$H$608</f>
        <v>49629342</v>
      </c>
      <c r="BX43" s="22"/>
      <c r="BY43" s="22"/>
      <c r="BZ43" s="22"/>
      <c r="CA43" s="22"/>
      <c r="CB43" s="22"/>
      <c r="CC43" s="22"/>
      <c r="CD43" s="22"/>
      <c r="CE43" s="22"/>
      <c r="CF43" s="22"/>
      <c r="CG43" s="22"/>
      <c r="CH43" s="22"/>
      <c r="CI43" s="22"/>
      <c r="CJ43" s="22"/>
      <c r="CK43" s="22"/>
      <c r="CL43" s="22"/>
      <c r="CM43" s="22"/>
      <c r="CN43" s="22"/>
      <c r="CO43" s="22"/>
      <c r="CP43" s="23">
        <f t="shared" si="9"/>
        <v>7.4131600000000297E-3</v>
      </c>
      <c r="CQ43" s="22">
        <f t="shared" si="32"/>
        <v>370658</v>
      </c>
      <c r="CR43" s="22">
        <f t="shared" si="35"/>
        <v>0</v>
      </c>
      <c r="CS43" s="22">
        <f t="shared" si="35"/>
        <v>370658</v>
      </c>
      <c r="CT43" s="22">
        <f t="shared" si="35"/>
        <v>0</v>
      </c>
      <c r="CU43" s="22">
        <f t="shared" si="35"/>
        <v>0</v>
      </c>
      <c r="CV43" s="22">
        <f t="shared" si="35"/>
        <v>0</v>
      </c>
      <c r="CW43" s="22">
        <f t="shared" si="35"/>
        <v>0</v>
      </c>
      <c r="CX43" s="22">
        <f t="shared" si="35"/>
        <v>0</v>
      </c>
      <c r="CY43" s="22">
        <f t="shared" si="35"/>
        <v>0</v>
      </c>
      <c r="CZ43" s="22">
        <f t="shared" si="35"/>
        <v>0</v>
      </c>
      <c r="DA43" s="22">
        <f t="shared" si="35"/>
        <v>0</v>
      </c>
      <c r="DB43" s="22">
        <f t="shared" si="35"/>
        <v>0</v>
      </c>
      <c r="DC43" s="22">
        <f t="shared" si="35"/>
        <v>0</v>
      </c>
      <c r="DD43" s="22">
        <f t="shared" si="35"/>
        <v>0</v>
      </c>
      <c r="DE43" s="22">
        <f t="shared" si="35"/>
        <v>0</v>
      </c>
      <c r="DF43" s="22">
        <f t="shared" si="35"/>
        <v>0</v>
      </c>
      <c r="DG43" s="22">
        <f t="shared" si="35"/>
        <v>0</v>
      </c>
      <c r="DH43" s="22">
        <f t="shared" si="37"/>
        <v>0</v>
      </c>
      <c r="DI43" s="22">
        <f t="shared" si="34"/>
        <v>0</v>
      </c>
      <c r="DJ43" s="22">
        <f t="shared" si="34"/>
        <v>0</v>
      </c>
      <c r="DK43" s="22">
        <f t="shared" si="34"/>
        <v>0</v>
      </c>
      <c r="DM43" s="26">
        <f t="shared" si="25"/>
        <v>50000000</v>
      </c>
      <c r="DN43" s="154"/>
      <c r="DO43" s="154"/>
      <c r="DP43" s="155">
        <v>50000000</v>
      </c>
      <c r="DQ43" s="155"/>
      <c r="DR43" s="155"/>
      <c r="DS43" s="154"/>
      <c r="DT43" s="162"/>
      <c r="DU43" s="162"/>
    </row>
    <row r="44" spans="1:125" ht="36" hidden="1" customHeight="1" x14ac:dyDescent="0.25">
      <c r="A44" s="170"/>
      <c r="B44" s="172" t="s">
        <v>154</v>
      </c>
      <c r="C44" s="18" t="s">
        <v>155</v>
      </c>
      <c r="D44" s="19" t="s">
        <v>156</v>
      </c>
      <c r="E44" s="20">
        <v>410</v>
      </c>
      <c r="F44" s="21" t="s">
        <v>101</v>
      </c>
      <c r="G44" s="22">
        <f t="shared" si="26"/>
        <v>50000000</v>
      </c>
      <c r="H44" s="45"/>
      <c r="I44" s="22">
        <v>50000000</v>
      </c>
      <c r="J44" s="22"/>
      <c r="K44" s="45"/>
      <c r="L44" s="45"/>
      <c r="M44" s="31"/>
      <c r="N44" s="31"/>
      <c r="O44" s="31"/>
      <c r="P44" s="31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/>
      <c r="AB44" s="23">
        <f t="shared" si="1"/>
        <v>0.45825080000000001</v>
      </c>
      <c r="AC44" s="22">
        <f t="shared" si="27"/>
        <v>22912540</v>
      </c>
      <c r="AD44" s="22"/>
      <c r="AE44" s="22">
        <f>+'[2]FEBRERO 2017'!$K$619</f>
        <v>22912540</v>
      </c>
      <c r="AF44" s="22"/>
      <c r="AG44" s="22"/>
      <c r="AH44" s="22"/>
      <c r="AI44" s="22"/>
      <c r="AJ44" s="22"/>
      <c r="AK44" s="22"/>
      <c r="AL44" s="22"/>
      <c r="AM44" s="22"/>
      <c r="AN44" s="22"/>
      <c r="AO44" s="22"/>
      <c r="AP44" s="22"/>
      <c r="AQ44" s="22"/>
      <c r="AR44" s="22"/>
      <c r="AS44" s="22"/>
      <c r="AT44" s="22"/>
      <c r="AU44" s="22"/>
      <c r="AV44" s="22"/>
      <c r="AW44" s="22"/>
      <c r="AX44" s="23">
        <f t="shared" si="3"/>
        <v>0.54174919999999993</v>
      </c>
      <c r="AY44" s="22">
        <f t="shared" si="28"/>
        <v>27087460</v>
      </c>
      <c r="AZ44" s="22">
        <f t="shared" si="38"/>
        <v>0</v>
      </c>
      <c r="BA44" s="22">
        <f t="shared" si="38"/>
        <v>27087460</v>
      </c>
      <c r="BB44" s="22">
        <f t="shared" si="38"/>
        <v>0</v>
      </c>
      <c r="BC44" s="22">
        <f t="shared" si="38"/>
        <v>0</v>
      </c>
      <c r="BD44" s="22">
        <f t="shared" si="38"/>
        <v>0</v>
      </c>
      <c r="BE44" s="22">
        <f t="shared" si="38"/>
        <v>0</v>
      </c>
      <c r="BF44" s="22">
        <f t="shared" si="38"/>
        <v>0</v>
      </c>
      <c r="BG44" s="22">
        <f t="shared" si="38"/>
        <v>0</v>
      </c>
      <c r="BH44" s="22">
        <f t="shared" si="38"/>
        <v>0</v>
      </c>
      <c r="BI44" s="22">
        <f t="shared" si="38"/>
        <v>0</v>
      </c>
      <c r="BJ44" s="22">
        <f t="shared" si="38"/>
        <v>0</v>
      </c>
      <c r="BK44" s="22">
        <f t="shared" si="38"/>
        <v>0</v>
      </c>
      <c r="BL44" s="22">
        <f t="shared" si="38"/>
        <v>0</v>
      </c>
      <c r="BM44" s="22">
        <f t="shared" si="38"/>
        <v>0</v>
      </c>
      <c r="BN44" s="22">
        <f t="shared" si="38"/>
        <v>0</v>
      </c>
      <c r="BO44" s="22">
        <f t="shared" si="36"/>
        <v>0</v>
      </c>
      <c r="BP44" s="22">
        <f t="shared" si="30"/>
        <v>0</v>
      </c>
      <c r="BQ44" s="22">
        <f t="shared" si="30"/>
        <v>0</v>
      </c>
      <c r="BR44" s="22">
        <f t="shared" si="30"/>
        <v>0</v>
      </c>
      <c r="BS44" s="22">
        <f t="shared" si="30"/>
        <v>0</v>
      </c>
      <c r="BT44" s="23">
        <f t="shared" si="7"/>
        <v>0.45825036000000002</v>
      </c>
      <c r="BU44" s="22">
        <f t="shared" si="31"/>
        <v>22912518</v>
      </c>
      <c r="BV44" s="22"/>
      <c r="BW44" s="22">
        <f>+'[2]FEBRERO 2017'!$H$617</f>
        <v>22912518</v>
      </c>
      <c r="BX44" s="22"/>
      <c r="BY44" s="22"/>
      <c r="BZ44" s="22"/>
      <c r="CA44" s="22"/>
      <c r="CB44" s="22"/>
      <c r="CC44" s="22"/>
      <c r="CD44" s="22"/>
      <c r="CE44" s="22"/>
      <c r="CF44" s="22"/>
      <c r="CG44" s="22"/>
      <c r="CH44" s="22"/>
      <c r="CI44" s="22"/>
      <c r="CJ44" s="22"/>
      <c r="CK44" s="22"/>
      <c r="CL44" s="22"/>
      <c r="CM44" s="22"/>
      <c r="CN44" s="22"/>
      <c r="CO44" s="22"/>
      <c r="CP44" s="23">
        <f t="shared" si="9"/>
        <v>0.54174963999999992</v>
      </c>
      <c r="CQ44" s="22">
        <f t="shared" si="32"/>
        <v>27087482</v>
      </c>
      <c r="CR44" s="22">
        <f t="shared" si="35"/>
        <v>0</v>
      </c>
      <c r="CS44" s="22">
        <f t="shared" si="35"/>
        <v>27087482</v>
      </c>
      <c r="CT44" s="22">
        <f t="shared" si="35"/>
        <v>0</v>
      </c>
      <c r="CU44" s="22">
        <f t="shared" si="35"/>
        <v>0</v>
      </c>
      <c r="CV44" s="22">
        <f t="shared" si="35"/>
        <v>0</v>
      </c>
      <c r="CW44" s="22">
        <f t="shared" si="35"/>
        <v>0</v>
      </c>
      <c r="CX44" s="22">
        <f t="shared" si="35"/>
        <v>0</v>
      </c>
      <c r="CY44" s="22">
        <f t="shared" si="35"/>
        <v>0</v>
      </c>
      <c r="CZ44" s="22">
        <f t="shared" si="35"/>
        <v>0</v>
      </c>
      <c r="DA44" s="22">
        <f t="shared" si="35"/>
        <v>0</v>
      </c>
      <c r="DB44" s="22">
        <f t="shared" si="35"/>
        <v>0</v>
      </c>
      <c r="DC44" s="22">
        <f t="shared" si="35"/>
        <v>0</v>
      </c>
      <c r="DD44" s="22">
        <f t="shared" si="35"/>
        <v>0</v>
      </c>
      <c r="DE44" s="22">
        <f t="shared" si="35"/>
        <v>0</v>
      </c>
      <c r="DF44" s="22">
        <f t="shared" si="35"/>
        <v>0</v>
      </c>
      <c r="DG44" s="22">
        <f t="shared" si="35"/>
        <v>0</v>
      </c>
      <c r="DH44" s="22">
        <f t="shared" si="37"/>
        <v>0</v>
      </c>
      <c r="DI44" s="22">
        <f t="shared" si="34"/>
        <v>0</v>
      </c>
      <c r="DJ44" s="22">
        <f t="shared" si="34"/>
        <v>0</v>
      </c>
      <c r="DK44" s="22">
        <f t="shared" si="34"/>
        <v>0</v>
      </c>
      <c r="DL44" s="43"/>
      <c r="DM44" s="26">
        <f t="shared" si="25"/>
        <v>50000000</v>
      </c>
      <c r="DN44" s="154"/>
      <c r="DO44" s="154"/>
      <c r="DP44" s="155">
        <v>50000000</v>
      </c>
      <c r="DQ44" s="155"/>
      <c r="DR44" s="155"/>
      <c r="DS44" s="154"/>
      <c r="DT44" s="162"/>
      <c r="DU44" s="162"/>
    </row>
    <row r="45" spans="1:125" ht="33.75" hidden="1" customHeight="1" x14ac:dyDescent="0.25">
      <c r="A45" s="170"/>
      <c r="B45" s="174"/>
      <c r="C45" s="18" t="s">
        <v>157</v>
      </c>
      <c r="D45" s="19" t="s">
        <v>158</v>
      </c>
      <c r="E45" s="20">
        <v>410</v>
      </c>
      <c r="F45" s="21" t="s">
        <v>159</v>
      </c>
      <c r="G45" s="22">
        <f t="shared" si="26"/>
        <v>55000000</v>
      </c>
      <c r="H45" s="45"/>
      <c r="I45" s="22"/>
      <c r="J45" s="22">
        <v>50000000</v>
      </c>
      <c r="K45" s="45"/>
      <c r="L45" s="45"/>
      <c r="M45" s="31"/>
      <c r="N45" s="31"/>
      <c r="O45" s="31"/>
      <c r="P45" s="31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>
        <v>5000000</v>
      </c>
      <c r="AB45" s="23">
        <f t="shared" si="1"/>
        <v>0</v>
      </c>
      <c r="AC45" s="22">
        <f t="shared" si="27"/>
        <v>0</v>
      </c>
      <c r="AD45" s="22"/>
      <c r="AE45" s="22"/>
      <c r="AF45" s="22"/>
      <c r="AG45" s="22"/>
      <c r="AH45" s="22"/>
      <c r="AI45" s="22"/>
      <c r="AJ45" s="22"/>
      <c r="AK45" s="22"/>
      <c r="AL45" s="22"/>
      <c r="AM45" s="22"/>
      <c r="AN45" s="22"/>
      <c r="AO45" s="22"/>
      <c r="AP45" s="22"/>
      <c r="AQ45" s="22"/>
      <c r="AR45" s="22"/>
      <c r="AS45" s="22"/>
      <c r="AT45" s="22"/>
      <c r="AU45" s="22"/>
      <c r="AV45" s="22"/>
      <c r="AW45" s="22"/>
      <c r="AX45" s="23">
        <f t="shared" si="3"/>
        <v>1</v>
      </c>
      <c r="AY45" s="22">
        <f t="shared" si="28"/>
        <v>55000000</v>
      </c>
      <c r="AZ45" s="22">
        <f t="shared" si="38"/>
        <v>0</v>
      </c>
      <c r="BA45" s="22">
        <f t="shared" si="38"/>
        <v>0</v>
      </c>
      <c r="BB45" s="22">
        <f t="shared" si="38"/>
        <v>50000000</v>
      </c>
      <c r="BC45" s="22">
        <f t="shared" si="38"/>
        <v>0</v>
      </c>
      <c r="BD45" s="22">
        <f t="shared" si="38"/>
        <v>0</v>
      </c>
      <c r="BE45" s="22">
        <f t="shared" si="38"/>
        <v>0</v>
      </c>
      <c r="BF45" s="22">
        <f t="shared" si="38"/>
        <v>0</v>
      </c>
      <c r="BG45" s="22">
        <f t="shared" si="38"/>
        <v>0</v>
      </c>
      <c r="BH45" s="22">
        <f t="shared" si="38"/>
        <v>0</v>
      </c>
      <c r="BI45" s="22">
        <f t="shared" si="38"/>
        <v>0</v>
      </c>
      <c r="BJ45" s="22">
        <f t="shared" si="38"/>
        <v>0</v>
      </c>
      <c r="BK45" s="22">
        <f t="shared" si="38"/>
        <v>0</v>
      </c>
      <c r="BL45" s="22">
        <f t="shared" si="38"/>
        <v>0</v>
      </c>
      <c r="BM45" s="22">
        <f t="shared" si="38"/>
        <v>0</v>
      </c>
      <c r="BN45" s="22">
        <f t="shared" si="38"/>
        <v>0</v>
      </c>
      <c r="BO45" s="22">
        <f t="shared" si="36"/>
        <v>0</v>
      </c>
      <c r="BP45" s="22">
        <f t="shared" si="30"/>
        <v>0</v>
      </c>
      <c r="BQ45" s="22">
        <f t="shared" si="30"/>
        <v>0</v>
      </c>
      <c r="BR45" s="22">
        <f t="shared" si="30"/>
        <v>0</v>
      </c>
      <c r="BS45" s="22">
        <f t="shared" si="30"/>
        <v>5000000</v>
      </c>
      <c r="BT45" s="23">
        <f t="shared" si="7"/>
        <v>0</v>
      </c>
      <c r="BU45" s="22">
        <f t="shared" si="31"/>
        <v>0</v>
      </c>
      <c r="BV45" s="22"/>
      <c r="BW45" s="22"/>
      <c r="BX45" s="22"/>
      <c r="BY45" s="22"/>
      <c r="BZ45" s="22"/>
      <c r="CA45" s="22"/>
      <c r="CB45" s="22"/>
      <c r="CC45" s="22"/>
      <c r="CD45" s="22"/>
      <c r="CE45" s="22"/>
      <c r="CF45" s="22"/>
      <c r="CG45" s="22"/>
      <c r="CH45" s="22"/>
      <c r="CI45" s="22"/>
      <c r="CJ45" s="22"/>
      <c r="CK45" s="22"/>
      <c r="CL45" s="22"/>
      <c r="CM45" s="22"/>
      <c r="CN45" s="22"/>
      <c r="CO45" s="22"/>
      <c r="CP45" s="23">
        <f t="shared" si="9"/>
        <v>1</v>
      </c>
      <c r="CQ45" s="22">
        <f t="shared" si="32"/>
        <v>55000000</v>
      </c>
      <c r="CR45" s="22">
        <f t="shared" si="35"/>
        <v>0</v>
      </c>
      <c r="CS45" s="22">
        <f t="shared" si="35"/>
        <v>0</v>
      </c>
      <c r="CT45" s="22">
        <f t="shared" si="35"/>
        <v>50000000</v>
      </c>
      <c r="CU45" s="22">
        <f t="shared" si="35"/>
        <v>0</v>
      </c>
      <c r="CV45" s="22">
        <f t="shared" si="35"/>
        <v>0</v>
      </c>
      <c r="CW45" s="22">
        <f t="shared" si="35"/>
        <v>0</v>
      </c>
      <c r="CX45" s="22">
        <f t="shared" si="35"/>
        <v>0</v>
      </c>
      <c r="CY45" s="22">
        <f t="shared" si="35"/>
        <v>0</v>
      </c>
      <c r="CZ45" s="22">
        <f t="shared" si="35"/>
        <v>0</v>
      </c>
      <c r="DA45" s="22">
        <f t="shared" si="35"/>
        <v>0</v>
      </c>
      <c r="DB45" s="22">
        <f t="shared" si="35"/>
        <v>0</v>
      </c>
      <c r="DC45" s="22">
        <f t="shared" si="35"/>
        <v>0</v>
      </c>
      <c r="DD45" s="22">
        <f t="shared" si="35"/>
        <v>0</v>
      </c>
      <c r="DE45" s="22">
        <f t="shared" si="35"/>
        <v>0</v>
      </c>
      <c r="DF45" s="22">
        <f t="shared" si="35"/>
        <v>0</v>
      </c>
      <c r="DG45" s="22">
        <f t="shared" si="35"/>
        <v>0</v>
      </c>
      <c r="DH45" s="22">
        <f t="shared" si="37"/>
        <v>0</v>
      </c>
      <c r="DI45" s="22">
        <f t="shared" si="34"/>
        <v>0</v>
      </c>
      <c r="DJ45" s="22">
        <f t="shared" si="34"/>
        <v>0</v>
      </c>
      <c r="DK45" s="22">
        <f t="shared" si="34"/>
        <v>5000000</v>
      </c>
      <c r="DL45" s="43"/>
      <c r="DM45" s="26">
        <f t="shared" si="25"/>
        <v>55000000</v>
      </c>
      <c r="DN45" s="154"/>
      <c r="DO45" s="154"/>
      <c r="DP45" s="155">
        <v>55000000</v>
      </c>
      <c r="DQ45" s="155"/>
      <c r="DR45" s="155"/>
      <c r="DS45" s="154"/>
      <c r="DT45" s="162"/>
      <c r="DU45" s="162"/>
    </row>
    <row r="46" spans="1:125" ht="51.75" hidden="1" customHeight="1" x14ac:dyDescent="0.25">
      <c r="A46" s="170"/>
      <c r="B46" s="172" t="s">
        <v>160</v>
      </c>
      <c r="C46" s="18" t="s">
        <v>161</v>
      </c>
      <c r="D46" s="19" t="s">
        <v>162</v>
      </c>
      <c r="E46" s="20">
        <v>410</v>
      </c>
      <c r="F46" s="21" t="s">
        <v>163</v>
      </c>
      <c r="G46" s="22">
        <f t="shared" si="26"/>
        <v>40000000</v>
      </c>
      <c r="H46" s="31"/>
      <c r="I46" s="22"/>
      <c r="J46" s="22">
        <v>20000000</v>
      </c>
      <c r="K46" s="22"/>
      <c r="L46" s="31"/>
      <c r="M46" s="31"/>
      <c r="N46" s="31"/>
      <c r="O46" s="31"/>
      <c r="P46" s="31"/>
      <c r="Q46" s="22"/>
      <c r="R46" s="22"/>
      <c r="S46" s="22"/>
      <c r="T46" s="22"/>
      <c r="U46" s="22"/>
      <c r="V46" s="22"/>
      <c r="W46" s="22"/>
      <c r="X46" s="22"/>
      <c r="Y46" s="22"/>
      <c r="Z46" s="22"/>
      <c r="AA46" s="22">
        <v>20000000</v>
      </c>
      <c r="AB46" s="23">
        <f t="shared" si="1"/>
        <v>0.25</v>
      </c>
      <c r="AC46" s="22">
        <f t="shared" si="27"/>
        <v>10000000</v>
      </c>
      <c r="AD46" s="22"/>
      <c r="AE46" s="22"/>
      <c r="AF46" s="22"/>
      <c r="AG46" s="22"/>
      <c r="AH46" s="22"/>
      <c r="AI46" s="22"/>
      <c r="AJ46" s="22"/>
      <c r="AK46" s="22"/>
      <c r="AL46" s="22"/>
      <c r="AM46" s="22"/>
      <c r="AN46" s="22"/>
      <c r="AO46" s="22"/>
      <c r="AP46" s="22"/>
      <c r="AQ46" s="22"/>
      <c r="AR46" s="22"/>
      <c r="AS46" s="22"/>
      <c r="AT46" s="22"/>
      <c r="AU46" s="22"/>
      <c r="AV46" s="22"/>
      <c r="AW46" s="22">
        <f>+'[2]FEBRERO 2017'!$AC$639</f>
        <v>10000000</v>
      </c>
      <c r="AX46" s="23">
        <f t="shared" si="3"/>
        <v>0.75</v>
      </c>
      <c r="AY46" s="22">
        <f t="shared" si="28"/>
        <v>30000000</v>
      </c>
      <c r="AZ46" s="22">
        <f t="shared" si="38"/>
        <v>0</v>
      </c>
      <c r="BA46" s="22">
        <f t="shared" si="38"/>
        <v>0</v>
      </c>
      <c r="BB46" s="22">
        <f t="shared" si="38"/>
        <v>20000000</v>
      </c>
      <c r="BC46" s="22">
        <f t="shared" si="38"/>
        <v>0</v>
      </c>
      <c r="BD46" s="22">
        <f t="shared" si="38"/>
        <v>0</v>
      </c>
      <c r="BE46" s="22">
        <f t="shared" si="38"/>
        <v>0</v>
      </c>
      <c r="BF46" s="22">
        <f t="shared" si="38"/>
        <v>0</v>
      </c>
      <c r="BG46" s="22">
        <f t="shared" si="38"/>
        <v>0</v>
      </c>
      <c r="BH46" s="22">
        <f t="shared" si="38"/>
        <v>0</v>
      </c>
      <c r="BI46" s="22">
        <f t="shared" si="38"/>
        <v>0</v>
      </c>
      <c r="BJ46" s="22">
        <f t="shared" si="38"/>
        <v>0</v>
      </c>
      <c r="BK46" s="22">
        <f t="shared" si="38"/>
        <v>0</v>
      </c>
      <c r="BL46" s="22">
        <f t="shared" si="38"/>
        <v>0</v>
      </c>
      <c r="BM46" s="22">
        <f t="shared" si="38"/>
        <v>0</v>
      </c>
      <c r="BN46" s="22">
        <f t="shared" si="38"/>
        <v>0</v>
      </c>
      <c r="BO46" s="22">
        <f t="shared" si="36"/>
        <v>0</v>
      </c>
      <c r="BP46" s="22">
        <f t="shared" si="30"/>
        <v>0</v>
      </c>
      <c r="BQ46" s="22">
        <f t="shared" si="30"/>
        <v>0</v>
      </c>
      <c r="BR46" s="22">
        <f t="shared" si="30"/>
        <v>0</v>
      </c>
      <c r="BS46" s="22">
        <f t="shared" si="30"/>
        <v>10000000</v>
      </c>
      <c r="BT46" s="23">
        <f t="shared" si="7"/>
        <v>0</v>
      </c>
      <c r="BU46" s="22">
        <f t="shared" si="31"/>
        <v>0</v>
      </c>
      <c r="BV46" s="22"/>
      <c r="BW46" s="22"/>
      <c r="BX46" s="22"/>
      <c r="BY46" s="22"/>
      <c r="BZ46" s="22"/>
      <c r="CA46" s="22"/>
      <c r="CB46" s="22"/>
      <c r="CC46" s="22"/>
      <c r="CD46" s="22"/>
      <c r="CE46" s="22"/>
      <c r="CF46" s="22"/>
      <c r="CG46" s="22"/>
      <c r="CH46" s="22"/>
      <c r="CI46" s="22"/>
      <c r="CJ46" s="22"/>
      <c r="CK46" s="22"/>
      <c r="CL46" s="22"/>
      <c r="CM46" s="22"/>
      <c r="CN46" s="22"/>
      <c r="CO46" s="22"/>
      <c r="CP46" s="23">
        <f t="shared" si="9"/>
        <v>1</v>
      </c>
      <c r="CQ46" s="22">
        <f t="shared" si="32"/>
        <v>40000000</v>
      </c>
      <c r="CR46" s="22">
        <f t="shared" si="35"/>
        <v>0</v>
      </c>
      <c r="CS46" s="22">
        <f t="shared" si="35"/>
        <v>0</v>
      </c>
      <c r="CT46" s="22">
        <f t="shared" si="35"/>
        <v>20000000</v>
      </c>
      <c r="CU46" s="22">
        <f t="shared" si="35"/>
        <v>0</v>
      </c>
      <c r="CV46" s="22">
        <f t="shared" si="35"/>
        <v>0</v>
      </c>
      <c r="CW46" s="22">
        <f t="shared" si="35"/>
        <v>0</v>
      </c>
      <c r="CX46" s="22">
        <f t="shared" si="35"/>
        <v>0</v>
      </c>
      <c r="CY46" s="22">
        <f t="shared" si="35"/>
        <v>0</v>
      </c>
      <c r="CZ46" s="22">
        <f t="shared" si="35"/>
        <v>0</v>
      </c>
      <c r="DA46" s="22">
        <f t="shared" si="35"/>
        <v>0</v>
      </c>
      <c r="DB46" s="22">
        <f t="shared" si="35"/>
        <v>0</v>
      </c>
      <c r="DC46" s="22">
        <f t="shared" si="35"/>
        <v>0</v>
      </c>
      <c r="DD46" s="22">
        <f t="shared" si="35"/>
        <v>0</v>
      </c>
      <c r="DE46" s="22">
        <f t="shared" si="35"/>
        <v>0</v>
      </c>
      <c r="DF46" s="22">
        <f t="shared" si="35"/>
        <v>0</v>
      </c>
      <c r="DG46" s="22">
        <f t="shared" si="35"/>
        <v>0</v>
      </c>
      <c r="DH46" s="22">
        <f t="shared" si="37"/>
        <v>0</v>
      </c>
      <c r="DI46" s="22">
        <f t="shared" si="34"/>
        <v>0</v>
      </c>
      <c r="DJ46" s="22">
        <f t="shared" si="34"/>
        <v>0</v>
      </c>
      <c r="DK46" s="22">
        <f t="shared" si="34"/>
        <v>20000000</v>
      </c>
      <c r="DM46" s="26">
        <f t="shared" si="25"/>
        <v>40000000</v>
      </c>
      <c r="DN46" s="154"/>
      <c r="DO46" s="154"/>
      <c r="DP46" s="155">
        <v>40000000</v>
      </c>
      <c r="DQ46" s="155"/>
      <c r="DR46" s="155"/>
      <c r="DS46" s="154"/>
      <c r="DT46" s="162"/>
      <c r="DU46" s="162"/>
    </row>
    <row r="47" spans="1:125" ht="34.5" hidden="1" customHeight="1" x14ac:dyDescent="0.25">
      <c r="A47" s="170"/>
      <c r="B47" s="173"/>
      <c r="C47" s="18" t="s">
        <v>164</v>
      </c>
      <c r="D47" s="19" t="s">
        <v>165</v>
      </c>
      <c r="E47" s="20">
        <v>410</v>
      </c>
      <c r="F47" s="21" t="s">
        <v>101</v>
      </c>
      <c r="G47" s="22">
        <f t="shared" si="26"/>
        <v>10000000</v>
      </c>
      <c r="H47" s="31"/>
      <c r="I47" s="22"/>
      <c r="J47" s="22">
        <v>10000000</v>
      </c>
      <c r="K47" s="22"/>
      <c r="L47" s="31"/>
      <c r="M47" s="31"/>
      <c r="N47" s="31"/>
      <c r="O47" s="31"/>
      <c r="P47" s="31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3">
        <f t="shared" si="1"/>
        <v>0</v>
      </c>
      <c r="AC47" s="22">
        <f t="shared" si="27"/>
        <v>0</v>
      </c>
      <c r="AD47" s="22"/>
      <c r="AE47" s="22"/>
      <c r="AF47" s="22"/>
      <c r="AG47" s="22"/>
      <c r="AH47" s="22"/>
      <c r="AI47" s="22"/>
      <c r="AJ47" s="22"/>
      <c r="AK47" s="22"/>
      <c r="AL47" s="22"/>
      <c r="AM47" s="22"/>
      <c r="AN47" s="22"/>
      <c r="AO47" s="22"/>
      <c r="AP47" s="22"/>
      <c r="AQ47" s="22"/>
      <c r="AR47" s="22"/>
      <c r="AS47" s="22"/>
      <c r="AT47" s="22"/>
      <c r="AU47" s="22"/>
      <c r="AV47" s="22"/>
      <c r="AW47" s="22"/>
      <c r="AX47" s="23">
        <f t="shared" si="3"/>
        <v>1</v>
      </c>
      <c r="AY47" s="22">
        <f t="shared" si="28"/>
        <v>10000000</v>
      </c>
      <c r="AZ47" s="22">
        <f t="shared" si="38"/>
        <v>0</v>
      </c>
      <c r="BA47" s="22">
        <f t="shared" si="38"/>
        <v>0</v>
      </c>
      <c r="BB47" s="22">
        <f t="shared" si="38"/>
        <v>10000000</v>
      </c>
      <c r="BC47" s="22">
        <f t="shared" si="38"/>
        <v>0</v>
      </c>
      <c r="BD47" s="22">
        <f t="shared" si="38"/>
        <v>0</v>
      </c>
      <c r="BE47" s="22">
        <f t="shared" si="38"/>
        <v>0</v>
      </c>
      <c r="BF47" s="22">
        <f t="shared" si="38"/>
        <v>0</v>
      </c>
      <c r="BG47" s="22">
        <f t="shared" si="38"/>
        <v>0</v>
      </c>
      <c r="BH47" s="22">
        <f t="shared" si="38"/>
        <v>0</v>
      </c>
      <c r="BI47" s="22">
        <f t="shared" si="38"/>
        <v>0</v>
      </c>
      <c r="BJ47" s="22">
        <f t="shared" si="38"/>
        <v>0</v>
      </c>
      <c r="BK47" s="22">
        <f t="shared" si="38"/>
        <v>0</v>
      </c>
      <c r="BL47" s="22">
        <f t="shared" si="38"/>
        <v>0</v>
      </c>
      <c r="BM47" s="22">
        <f t="shared" si="38"/>
        <v>0</v>
      </c>
      <c r="BN47" s="22">
        <f t="shared" si="38"/>
        <v>0</v>
      </c>
      <c r="BO47" s="22">
        <f t="shared" si="36"/>
        <v>0</v>
      </c>
      <c r="BP47" s="22">
        <f t="shared" si="30"/>
        <v>0</v>
      </c>
      <c r="BQ47" s="22">
        <f t="shared" si="30"/>
        <v>0</v>
      </c>
      <c r="BR47" s="22">
        <f t="shared" si="30"/>
        <v>0</v>
      </c>
      <c r="BS47" s="22">
        <f t="shared" si="30"/>
        <v>0</v>
      </c>
      <c r="BT47" s="23">
        <f t="shared" si="7"/>
        <v>0</v>
      </c>
      <c r="BU47" s="22">
        <f t="shared" si="31"/>
        <v>0</v>
      </c>
      <c r="BV47" s="22"/>
      <c r="BW47" s="22"/>
      <c r="BX47" s="22"/>
      <c r="BY47" s="22"/>
      <c r="BZ47" s="22"/>
      <c r="CA47" s="22"/>
      <c r="CB47" s="22"/>
      <c r="CC47" s="22"/>
      <c r="CD47" s="22"/>
      <c r="CE47" s="22"/>
      <c r="CF47" s="22"/>
      <c r="CG47" s="22"/>
      <c r="CH47" s="22"/>
      <c r="CI47" s="22"/>
      <c r="CJ47" s="22"/>
      <c r="CK47" s="22"/>
      <c r="CL47" s="22"/>
      <c r="CM47" s="22"/>
      <c r="CN47" s="22"/>
      <c r="CO47" s="22"/>
      <c r="CP47" s="23">
        <f t="shared" si="9"/>
        <v>1</v>
      </c>
      <c r="CQ47" s="22">
        <f t="shared" si="32"/>
        <v>10000000</v>
      </c>
      <c r="CR47" s="22">
        <f t="shared" si="35"/>
        <v>0</v>
      </c>
      <c r="CS47" s="22">
        <f t="shared" si="35"/>
        <v>0</v>
      </c>
      <c r="CT47" s="22">
        <f t="shared" si="35"/>
        <v>10000000</v>
      </c>
      <c r="CU47" s="22">
        <f t="shared" si="35"/>
        <v>0</v>
      </c>
      <c r="CV47" s="22">
        <f t="shared" si="35"/>
        <v>0</v>
      </c>
      <c r="CW47" s="22">
        <f t="shared" si="35"/>
        <v>0</v>
      </c>
      <c r="CX47" s="22">
        <f t="shared" si="35"/>
        <v>0</v>
      </c>
      <c r="CY47" s="22">
        <f t="shared" si="35"/>
        <v>0</v>
      </c>
      <c r="CZ47" s="22">
        <f t="shared" si="35"/>
        <v>0</v>
      </c>
      <c r="DA47" s="22">
        <f t="shared" si="35"/>
        <v>0</v>
      </c>
      <c r="DB47" s="22">
        <f t="shared" si="35"/>
        <v>0</v>
      </c>
      <c r="DC47" s="22">
        <f t="shared" si="35"/>
        <v>0</v>
      </c>
      <c r="DD47" s="22">
        <f t="shared" si="35"/>
        <v>0</v>
      </c>
      <c r="DE47" s="22">
        <f t="shared" si="35"/>
        <v>0</v>
      </c>
      <c r="DF47" s="22">
        <f t="shared" si="35"/>
        <v>0</v>
      </c>
      <c r="DG47" s="22">
        <f t="shared" si="35"/>
        <v>0</v>
      </c>
      <c r="DH47" s="22">
        <f t="shared" si="37"/>
        <v>0</v>
      </c>
      <c r="DI47" s="22">
        <f t="shared" si="34"/>
        <v>0</v>
      </c>
      <c r="DJ47" s="22">
        <f t="shared" si="34"/>
        <v>0</v>
      </c>
      <c r="DK47" s="22">
        <f t="shared" si="34"/>
        <v>0</v>
      </c>
      <c r="DM47" s="26">
        <f t="shared" si="25"/>
        <v>10000000</v>
      </c>
      <c r="DN47" s="154"/>
      <c r="DO47" s="154"/>
      <c r="DP47" s="155">
        <v>10000000</v>
      </c>
      <c r="DQ47" s="155"/>
      <c r="DR47" s="155"/>
      <c r="DS47" s="154"/>
      <c r="DT47" s="162"/>
      <c r="DU47" s="162"/>
    </row>
    <row r="48" spans="1:125" ht="35.25" hidden="1" customHeight="1" x14ac:dyDescent="0.25">
      <c r="A48" s="170"/>
      <c r="B48" s="173"/>
      <c r="C48" s="18" t="s">
        <v>166</v>
      </c>
      <c r="D48" s="19" t="s">
        <v>167</v>
      </c>
      <c r="E48" s="20">
        <v>410</v>
      </c>
      <c r="F48" s="21" t="s">
        <v>101</v>
      </c>
      <c r="G48" s="22">
        <f t="shared" si="26"/>
        <v>70000000</v>
      </c>
      <c r="H48" s="31"/>
      <c r="I48" s="22"/>
      <c r="J48" s="22">
        <v>70000000</v>
      </c>
      <c r="K48" s="22"/>
      <c r="L48" s="31"/>
      <c r="M48" s="31"/>
      <c r="N48" s="31"/>
      <c r="O48" s="31"/>
      <c r="P48" s="31"/>
      <c r="Q48" s="22"/>
      <c r="R48" s="22"/>
      <c r="S48" s="22"/>
      <c r="T48" s="22"/>
      <c r="U48" s="22"/>
      <c r="V48" s="22"/>
      <c r="W48" s="22"/>
      <c r="X48" s="22"/>
      <c r="Y48" s="22"/>
      <c r="Z48" s="22"/>
      <c r="AA48" s="22"/>
      <c r="AB48" s="23">
        <f t="shared" si="1"/>
        <v>0.75035298571428577</v>
      </c>
      <c r="AC48" s="22">
        <f t="shared" si="27"/>
        <v>52524709</v>
      </c>
      <c r="AD48" s="22"/>
      <c r="AE48" s="22"/>
      <c r="AF48" s="22">
        <f>+'[2]FEBRERO 2017'!$L$653</f>
        <v>52524709</v>
      </c>
      <c r="AG48" s="22"/>
      <c r="AH48" s="22"/>
      <c r="AI48" s="22"/>
      <c r="AJ48" s="22"/>
      <c r="AK48" s="22"/>
      <c r="AL48" s="22"/>
      <c r="AM48" s="22"/>
      <c r="AN48" s="22"/>
      <c r="AO48" s="22"/>
      <c r="AP48" s="22"/>
      <c r="AQ48" s="22"/>
      <c r="AR48" s="22"/>
      <c r="AS48" s="22"/>
      <c r="AT48" s="22"/>
      <c r="AU48" s="22"/>
      <c r="AV48" s="22"/>
      <c r="AW48" s="22"/>
      <c r="AX48" s="23">
        <f t="shared" si="3"/>
        <v>0.24964701428571423</v>
      </c>
      <c r="AY48" s="22">
        <f t="shared" si="28"/>
        <v>17475291</v>
      </c>
      <c r="AZ48" s="22">
        <f t="shared" si="38"/>
        <v>0</v>
      </c>
      <c r="BA48" s="22">
        <f t="shared" si="38"/>
        <v>0</v>
      </c>
      <c r="BB48" s="22">
        <f t="shared" si="38"/>
        <v>17475291</v>
      </c>
      <c r="BC48" s="22">
        <f t="shared" si="38"/>
        <v>0</v>
      </c>
      <c r="BD48" s="22">
        <f t="shared" si="38"/>
        <v>0</v>
      </c>
      <c r="BE48" s="22">
        <f t="shared" si="38"/>
        <v>0</v>
      </c>
      <c r="BF48" s="22">
        <f t="shared" si="38"/>
        <v>0</v>
      </c>
      <c r="BG48" s="22">
        <f t="shared" si="38"/>
        <v>0</v>
      </c>
      <c r="BH48" s="22">
        <f t="shared" si="38"/>
        <v>0</v>
      </c>
      <c r="BI48" s="22">
        <f t="shared" si="38"/>
        <v>0</v>
      </c>
      <c r="BJ48" s="22">
        <f t="shared" si="38"/>
        <v>0</v>
      </c>
      <c r="BK48" s="22">
        <f t="shared" si="38"/>
        <v>0</v>
      </c>
      <c r="BL48" s="22">
        <f t="shared" si="38"/>
        <v>0</v>
      </c>
      <c r="BM48" s="22">
        <f t="shared" si="38"/>
        <v>0</v>
      </c>
      <c r="BN48" s="22">
        <f t="shared" si="38"/>
        <v>0</v>
      </c>
      <c r="BO48" s="22">
        <f t="shared" si="36"/>
        <v>0</v>
      </c>
      <c r="BP48" s="22">
        <f t="shared" si="30"/>
        <v>0</v>
      </c>
      <c r="BQ48" s="22">
        <f t="shared" si="30"/>
        <v>0</v>
      </c>
      <c r="BR48" s="22">
        <f t="shared" si="30"/>
        <v>0</v>
      </c>
      <c r="BS48" s="22">
        <f t="shared" si="30"/>
        <v>0</v>
      </c>
      <c r="BT48" s="23">
        <f t="shared" si="7"/>
        <v>8.5714285714285719E-3</v>
      </c>
      <c r="BU48" s="22">
        <f t="shared" si="31"/>
        <v>600000</v>
      </c>
      <c r="BV48" s="22"/>
      <c r="BW48" s="22"/>
      <c r="BX48" s="22">
        <f>+'[2]FEBRERO 2017'!$H$651</f>
        <v>600000</v>
      </c>
      <c r="BY48" s="22"/>
      <c r="BZ48" s="22"/>
      <c r="CA48" s="22"/>
      <c r="CB48" s="22"/>
      <c r="CC48" s="22"/>
      <c r="CD48" s="22"/>
      <c r="CE48" s="22"/>
      <c r="CF48" s="22"/>
      <c r="CG48" s="22"/>
      <c r="CH48" s="22"/>
      <c r="CI48" s="22"/>
      <c r="CJ48" s="22"/>
      <c r="CK48" s="22"/>
      <c r="CL48" s="22"/>
      <c r="CM48" s="22"/>
      <c r="CN48" s="22"/>
      <c r="CO48" s="22"/>
      <c r="CP48" s="23">
        <f t="shared" si="9"/>
        <v>0.99142857142857144</v>
      </c>
      <c r="CQ48" s="22">
        <f t="shared" si="32"/>
        <v>69400000</v>
      </c>
      <c r="CR48" s="22">
        <f t="shared" si="35"/>
        <v>0</v>
      </c>
      <c r="CS48" s="22">
        <f t="shared" si="35"/>
        <v>0</v>
      </c>
      <c r="CT48" s="22">
        <f t="shared" si="35"/>
        <v>69400000</v>
      </c>
      <c r="CU48" s="22">
        <f t="shared" si="35"/>
        <v>0</v>
      </c>
      <c r="CV48" s="22">
        <f t="shared" si="35"/>
        <v>0</v>
      </c>
      <c r="CW48" s="22">
        <f t="shared" si="35"/>
        <v>0</v>
      </c>
      <c r="CX48" s="22">
        <f t="shared" si="35"/>
        <v>0</v>
      </c>
      <c r="CY48" s="22">
        <f t="shared" si="35"/>
        <v>0</v>
      </c>
      <c r="CZ48" s="22">
        <f t="shared" si="35"/>
        <v>0</v>
      </c>
      <c r="DA48" s="22">
        <f t="shared" si="35"/>
        <v>0</v>
      </c>
      <c r="DB48" s="22">
        <f t="shared" si="35"/>
        <v>0</v>
      </c>
      <c r="DC48" s="22">
        <f t="shared" si="35"/>
        <v>0</v>
      </c>
      <c r="DD48" s="22">
        <f t="shared" si="35"/>
        <v>0</v>
      </c>
      <c r="DE48" s="22">
        <f t="shared" si="35"/>
        <v>0</v>
      </c>
      <c r="DF48" s="22">
        <f t="shared" si="35"/>
        <v>0</v>
      </c>
      <c r="DG48" s="22">
        <f t="shared" si="35"/>
        <v>0</v>
      </c>
      <c r="DH48" s="22">
        <f t="shared" si="37"/>
        <v>0</v>
      </c>
      <c r="DI48" s="22">
        <f t="shared" si="34"/>
        <v>0</v>
      </c>
      <c r="DJ48" s="22">
        <f t="shared" si="34"/>
        <v>0</v>
      </c>
      <c r="DK48" s="22">
        <f t="shared" si="34"/>
        <v>0</v>
      </c>
      <c r="DM48" s="26">
        <f t="shared" si="25"/>
        <v>70000000</v>
      </c>
      <c r="DN48" s="154"/>
      <c r="DO48" s="154"/>
      <c r="DP48" s="155">
        <v>70000000</v>
      </c>
      <c r="DQ48" s="155"/>
      <c r="DR48" s="155"/>
      <c r="DS48" s="154"/>
      <c r="DT48" s="162"/>
      <c r="DU48" s="162"/>
    </row>
    <row r="49" spans="1:125" ht="23.25" hidden="1" customHeight="1" x14ac:dyDescent="0.25">
      <c r="A49" s="170"/>
      <c r="B49" s="173"/>
      <c r="C49" s="18" t="s">
        <v>168</v>
      </c>
      <c r="D49" s="19" t="s">
        <v>169</v>
      </c>
      <c r="E49" s="20">
        <v>410</v>
      </c>
      <c r="F49" s="21" t="s">
        <v>101</v>
      </c>
      <c r="G49" s="22">
        <f t="shared" si="26"/>
        <v>25000000</v>
      </c>
      <c r="H49" s="31"/>
      <c r="I49" s="22">
        <v>25000000</v>
      </c>
      <c r="J49" s="31"/>
      <c r="K49" s="31"/>
      <c r="L49" s="31"/>
      <c r="M49" s="31"/>
      <c r="N49" s="31"/>
      <c r="O49" s="31"/>
      <c r="P49" s="31"/>
      <c r="Q49" s="22"/>
      <c r="R49" s="22"/>
      <c r="S49" s="22"/>
      <c r="T49" s="22"/>
      <c r="U49" s="22"/>
      <c r="V49" s="22"/>
      <c r="W49" s="22"/>
      <c r="X49" s="22"/>
      <c r="Y49" s="22"/>
      <c r="Z49" s="22"/>
      <c r="AA49" s="22"/>
      <c r="AB49" s="23">
        <f t="shared" si="1"/>
        <v>9.9142999999999995E-2</v>
      </c>
      <c r="AC49" s="22">
        <f t="shared" si="27"/>
        <v>2478575</v>
      </c>
      <c r="AD49" s="22"/>
      <c r="AE49" s="22">
        <f>+'[2]FEBRERO 2017'!$K$663</f>
        <v>2478575</v>
      </c>
      <c r="AF49" s="22"/>
      <c r="AG49" s="22"/>
      <c r="AH49" s="22"/>
      <c r="AI49" s="22"/>
      <c r="AJ49" s="22"/>
      <c r="AK49" s="22"/>
      <c r="AL49" s="22"/>
      <c r="AM49" s="22"/>
      <c r="AN49" s="22"/>
      <c r="AO49" s="22"/>
      <c r="AP49" s="22"/>
      <c r="AQ49" s="22"/>
      <c r="AR49" s="22"/>
      <c r="AS49" s="22"/>
      <c r="AT49" s="22"/>
      <c r="AU49" s="22"/>
      <c r="AV49" s="22"/>
      <c r="AW49" s="22"/>
      <c r="AX49" s="23">
        <f t="shared" si="3"/>
        <v>0.90085700000000002</v>
      </c>
      <c r="AY49" s="22">
        <f t="shared" si="28"/>
        <v>22521425</v>
      </c>
      <c r="AZ49" s="22">
        <f t="shared" si="38"/>
        <v>0</v>
      </c>
      <c r="BA49" s="22">
        <f t="shared" si="38"/>
        <v>22521425</v>
      </c>
      <c r="BB49" s="22">
        <f t="shared" si="38"/>
        <v>0</v>
      </c>
      <c r="BC49" s="22">
        <f t="shared" si="38"/>
        <v>0</v>
      </c>
      <c r="BD49" s="22">
        <f t="shared" si="38"/>
        <v>0</v>
      </c>
      <c r="BE49" s="22">
        <f t="shared" si="38"/>
        <v>0</v>
      </c>
      <c r="BF49" s="22">
        <f t="shared" si="38"/>
        <v>0</v>
      </c>
      <c r="BG49" s="22">
        <f t="shared" si="38"/>
        <v>0</v>
      </c>
      <c r="BH49" s="22">
        <f t="shared" si="38"/>
        <v>0</v>
      </c>
      <c r="BI49" s="22">
        <f t="shared" si="38"/>
        <v>0</v>
      </c>
      <c r="BJ49" s="22">
        <f t="shared" si="38"/>
        <v>0</v>
      </c>
      <c r="BK49" s="22">
        <f t="shared" si="38"/>
        <v>0</v>
      </c>
      <c r="BL49" s="22">
        <f t="shared" si="38"/>
        <v>0</v>
      </c>
      <c r="BM49" s="22">
        <f t="shared" si="38"/>
        <v>0</v>
      </c>
      <c r="BN49" s="22">
        <f t="shared" si="38"/>
        <v>0</v>
      </c>
      <c r="BO49" s="22">
        <f t="shared" si="36"/>
        <v>0</v>
      </c>
      <c r="BP49" s="22">
        <f t="shared" si="30"/>
        <v>0</v>
      </c>
      <c r="BQ49" s="22">
        <f t="shared" si="30"/>
        <v>0</v>
      </c>
      <c r="BR49" s="22">
        <f t="shared" si="30"/>
        <v>0</v>
      </c>
      <c r="BS49" s="22">
        <f t="shared" si="30"/>
        <v>0</v>
      </c>
      <c r="BT49" s="23">
        <f t="shared" si="7"/>
        <v>9.9142999999999995E-2</v>
      </c>
      <c r="BU49" s="22">
        <f t="shared" si="31"/>
        <v>2478575</v>
      </c>
      <c r="BV49" s="22"/>
      <c r="BW49" s="22">
        <f>+'[2]FEBRERO 2017'!$H$661</f>
        <v>2478575</v>
      </c>
      <c r="BX49" s="22"/>
      <c r="BY49" s="22"/>
      <c r="BZ49" s="22"/>
      <c r="CA49" s="22"/>
      <c r="CB49" s="22"/>
      <c r="CC49" s="22"/>
      <c r="CD49" s="22"/>
      <c r="CE49" s="22"/>
      <c r="CF49" s="22"/>
      <c r="CG49" s="22"/>
      <c r="CH49" s="22"/>
      <c r="CI49" s="22"/>
      <c r="CJ49" s="22"/>
      <c r="CK49" s="22"/>
      <c r="CL49" s="22"/>
      <c r="CM49" s="22"/>
      <c r="CN49" s="22"/>
      <c r="CO49" s="22"/>
      <c r="CP49" s="23">
        <f t="shared" si="9"/>
        <v>0.90085700000000002</v>
      </c>
      <c r="CQ49" s="22">
        <f t="shared" si="32"/>
        <v>22521425</v>
      </c>
      <c r="CR49" s="22">
        <f t="shared" si="35"/>
        <v>0</v>
      </c>
      <c r="CS49" s="22">
        <f t="shared" si="35"/>
        <v>22521425</v>
      </c>
      <c r="CT49" s="22">
        <f t="shared" si="35"/>
        <v>0</v>
      </c>
      <c r="CU49" s="22">
        <f t="shared" si="35"/>
        <v>0</v>
      </c>
      <c r="CV49" s="22">
        <f t="shared" si="35"/>
        <v>0</v>
      </c>
      <c r="CW49" s="22">
        <f t="shared" si="35"/>
        <v>0</v>
      </c>
      <c r="CX49" s="22">
        <f t="shared" si="35"/>
        <v>0</v>
      </c>
      <c r="CY49" s="22">
        <f t="shared" si="35"/>
        <v>0</v>
      </c>
      <c r="CZ49" s="22">
        <f t="shared" si="35"/>
        <v>0</v>
      </c>
      <c r="DA49" s="22">
        <f t="shared" si="35"/>
        <v>0</v>
      </c>
      <c r="DB49" s="22">
        <f t="shared" si="35"/>
        <v>0</v>
      </c>
      <c r="DC49" s="22">
        <f t="shared" si="35"/>
        <v>0</v>
      </c>
      <c r="DD49" s="22">
        <f t="shared" si="35"/>
        <v>0</v>
      </c>
      <c r="DE49" s="22">
        <f t="shared" si="35"/>
        <v>0</v>
      </c>
      <c r="DF49" s="22">
        <f t="shared" si="35"/>
        <v>0</v>
      </c>
      <c r="DG49" s="22">
        <f t="shared" si="35"/>
        <v>0</v>
      </c>
      <c r="DH49" s="22">
        <f t="shared" si="37"/>
        <v>0</v>
      </c>
      <c r="DI49" s="22">
        <f t="shared" si="34"/>
        <v>0</v>
      </c>
      <c r="DJ49" s="22">
        <f t="shared" si="34"/>
        <v>0</v>
      </c>
      <c r="DK49" s="22">
        <f t="shared" si="34"/>
        <v>0</v>
      </c>
      <c r="DM49" s="26">
        <f t="shared" si="25"/>
        <v>25000000</v>
      </c>
      <c r="DN49" s="154"/>
      <c r="DO49" s="154"/>
      <c r="DP49" s="155">
        <v>25000000</v>
      </c>
      <c r="DQ49" s="155"/>
      <c r="DR49" s="155"/>
      <c r="DS49" s="154"/>
      <c r="DT49" s="162"/>
      <c r="DU49" s="162"/>
    </row>
    <row r="50" spans="1:125" ht="35.25" hidden="1" customHeight="1" x14ac:dyDescent="0.25">
      <c r="A50" s="170"/>
      <c r="B50" s="173"/>
      <c r="C50" s="18" t="s">
        <v>170</v>
      </c>
      <c r="D50" s="19" t="s">
        <v>171</v>
      </c>
      <c r="E50" s="20">
        <v>410</v>
      </c>
      <c r="F50" s="21" t="s">
        <v>101</v>
      </c>
      <c r="G50" s="22">
        <f t="shared" si="26"/>
        <v>152267490</v>
      </c>
      <c r="H50" s="31"/>
      <c r="I50" s="22">
        <v>25000000</v>
      </c>
      <c r="J50" s="31"/>
      <c r="K50" s="22">
        <v>127267490</v>
      </c>
      <c r="L50" s="31"/>
      <c r="M50" s="31"/>
      <c r="N50" s="31"/>
      <c r="O50" s="31"/>
      <c r="P50" s="31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3">
        <f t="shared" si="1"/>
        <v>0.16418475145285444</v>
      </c>
      <c r="AC50" s="22">
        <f t="shared" si="27"/>
        <v>25000000</v>
      </c>
      <c r="AD50" s="22"/>
      <c r="AE50" s="22">
        <f>+'[1]ENERO 2017'!$K$498</f>
        <v>25000000</v>
      </c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  <c r="AS50" s="22"/>
      <c r="AT50" s="22"/>
      <c r="AU50" s="22"/>
      <c r="AV50" s="22"/>
      <c r="AW50" s="22"/>
      <c r="AX50" s="23">
        <f t="shared" si="3"/>
        <v>0.83581524854714551</v>
      </c>
      <c r="AY50" s="22">
        <f t="shared" si="28"/>
        <v>127267490</v>
      </c>
      <c r="AZ50" s="22">
        <f t="shared" si="38"/>
        <v>0</v>
      </c>
      <c r="BA50" s="22">
        <f t="shared" si="38"/>
        <v>0</v>
      </c>
      <c r="BB50" s="22">
        <f t="shared" si="38"/>
        <v>0</v>
      </c>
      <c r="BC50" s="22">
        <f t="shared" si="38"/>
        <v>127267490</v>
      </c>
      <c r="BD50" s="22">
        <f t="shared" si="38"/>
        <v>0</v>
      </c>
      <c r="BE50" s="22">
        <f t="shared" si="38"/>
        <v>0</v>
      </c>
      <c r="BF50" s="22">
        <f t="shared" si="38"/>
        <v>0</v>
      </c>
      <c r="BG50" s="22">
        <f t="shared" si="38"/>
        <v>0</v>
      </c>
      <c r="BH50" s="22">
        <f t="shared" si="38"/>
        <v>0</v>
      </c>
      <c r="BI50" s="22">
        <f t="shared" si="38"/>
        <v>0</v>
      </c>
      <c r="BJ50" s="22">
        <f t="shared" si="38"/>
        <v>0</v>
      </c>
      <c r="BK50" s="22">
        <f t="shared" si="38"/>
        <v>0</v>
      </c>
      <c r="BL50" s="22">
        <f t="shared" si="38"/>
        <v>0</v>
      </c>
      <c r="BM50" s="22">
        <f t="shared" si="38"/>
        <v>0</v>
      </c>
      <c r="BN50" s="22">
        <f t="shared" si="38"/>
        <v>0</v>
      </c>
      <c r="BO50" s="22">
        <f t="shared" si="36"/>
        <v>0</v>
      </c>
      <c r="BP50" s="22">
        <f t="shared" si="30"/>
        <v>0</v>
      </c>
      <c r="BQ50" s="22">
        <f t="shared" si="30"/>
        <v>0</v>
      </c>
      <c r="BR50" s="22">
        <f t="shared" si="30"/>
        <v>0</v>
      </c>
      <c r="BS50" s="22">
        <f t="shared" si="30"/>
        <v>0</v>
      </c>
      <c r="BT50" s="23">
        <f t="shared" si="7"/>
        <v>0.16418475145285444</v>
      </c>
      <c r="BU50" s="22">
        <f t="shared" si="31"/>
        <v>25000000</v>
      </c>
      <c r="BV50" s="22"/>
      <c r="BW50" s="22">
        <f>+'[2]FEBRERO 2017'!$H$669</f>
        <v>25000000</v>
      </c>
      <c r="BX50" s="22"/>
      <c r="BY50" s="22"/>
      <c r="BZ50" s="22"/>
      <c r="CA50" s="22"/>
      <c r="CB50" s="22"/>
      <c r="CC50" s="22"/>
      <c r="CD50" s="22"/>
      <c r="CE50" s="22"/>
      <c r="CF50" s="22"/>
      <c r="CG50" s="22"/>
      <c r="CH50" s="22"/>
      <c r="CI50" s="22"/>
      <c r="CJ50" s="22"/>
      <c r="CK50" s="22"/>
      <c r="CL50" s="22"/>
      <c r="CM50" s="22"/>
      <c r="CN50" s="22"/>
      <c r="CO50" s="22"/>
      <c r="CP50" s="23">
        <f t="shared" si="9"/>
        <v>0.83581524854714551</v>
      </c>
      <c r="CQ50" s="22">
        <f t="shared" si="32"/>
        <v>127267490</v>
      </c>
      <c r="CR50" s="22">
        <f t="shared" si="35"/>
        <v>0</v>
      </c>
      <c r="CS50" s="22">
        <f t="shared" si="35"/>
        <v>0</v>
      </c>
      <c r="CT50" s="22">
        <f t="shared" si="35"/>
        <v>0</v>
      </c>
      <c r="CU50" s="22">
        <f t="shared" si="35"/>
        <v>127267490</v>
      </c>
      <c r="CV50" s="22">
        <f t="shared" si="35"/>
        <v>0</v>
      </c>
      <c r="CW50" s="22">
        <f t="shared" si="35"/>
        <v>0</v>
      </c>
      <c r="CX50" s="22">
        <f t="shared" si="35"/>
        <v>0</v>
      </c>
      <c r="CY50" s="22">
        <f t="shared" si="35"/>
        <v>0</v>
      </c>
      <c r="CZ50" s="22">
        <f t="shared" si="35"/>
        <v>0</v>
      </c>
      <c r="DA50" s="22">
        <f t="shared" si="35"/>
        <v>0</v>
      </c>
      <c r="DB50" s="22">
        <f t="shared" si="35"/>
        <v>0</v>
      </c>
      <c r="DC50" s="22">
        <f t="shared" si="35"/>
        <v>0</v>
      </c>
      <c r="DD50" s="22">
        <f t="shared" si="35"/>
        <v>0</v>
      </c>
      <c r="DE50" s="22">
        <f t="shared" si="35"/>
        <v>0</v>
      </c>
      <c r="DF50" s="22">
        <f t="shared" si="35"/>
        <v>0</v>
      </c>
      <c r="DG50" s="22">
        <f t="shared" si="35"/>
        <v>0</v>
      </c>
      <c r="DH50" s="22">
        <f t="shared" si="37"/>
        <v>0</v>
      </c>
      <c r="DI50" s="22">
        <f t="shared" si="34"/>
        <v>0</v>
      </c>
      <c r="DJ50" s="22">
        <f t="shared" si="34"/>
        <v>0</v>
      </c>
      <c r="DK50" s="22">
        <f t="shared" si="34"/>
        <v>0</v>
      </c>
      <c r="DM50" s="26">
        <f t="shared" si="25"/>
        <v>152267490</v>
      </c>
      <c r="DN50" s="154"/>
      <c r="DO50" s="154"/>
      <c r="DP50" s="155">
        <v>152267490</v>
      </c>
      <c r="DQ50" s="155"/>
      <c r="DR50" s="155"/>
      <c r="DS50" s="154"/>
      <c r="DT50" s="162"/>
      <c r="DU50" s="162"/>
    </row>
    <row r="51" spans="1:125" ht="35.25" hidden="1" customHeight="1" x14ac:dyDescent="0.25">
      <c r="A51" s="171"/>
      <c r="B51" s="174"/>
      <c r="C51" s="18" t="s">
        <v>172</v>
      </c>
      <c r="D51" s="19" t="s">
        <v>173</v>
      </c>
      <c r="E51" s="20">
        <v>410</v>
      </c>
      <c r="F51" s="21" t="s">
        <v>174</v>
      </c>
      <c r="G51" s="22">
        <f t="shared" si="26"/>
        <v>20000000</v>
      </c>
      <c r="H51" s="31"/>
      <c r="I51" s="31"/>
      <c r="J51" s="31"/>
      <c r="K51" s="31"/>
      <c r="L51" s="31"/>
      <c r="M51" s="31"/>
      <c r="N51" s="31"/>
      <c r="O51" s="31"/>
      <c r="P51" s="31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>
        <v>20000000</v>
      </c>
      <c r="AB51" s="23">
        <f t="shared" si="1"/>
        <v>0.56333334999999995</v>
      </c>
      <c r="AC51" s="22">
        <f t="shared" si="27"/>
        <v>11266667</v>
      </c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22"/>
      <c r="AS51" s="22"/>
      <c r="AT51" s="22"/>
      <c r="AU51" s="22"/>
      <c r="AV51" s="22"/>
      <c r="AW51" s="22">
        <f>+'[1]ENERO 2017'!$T$505</f>
        <v>11266667</v>
      </c>
      <c r="AX51" s="23">
        <f t="shared" si="3"/>
        <v>0.43666665000000005</v>
      </c>
      <c r="AY51" s="22">
        <f t="shared" si="28"/>
        <v>8733333</v>
      </c>
      <c r="AZ51" s="22">
        <f t="shared" si="38"/>
        <v>0</v>
      </c>
      <c r="BA51" s="22">
        <f t="shared" si="38"/>
        <v>0</v>
      </c>
      <c r="BB51" s="22">
        <f t="shared" si="38"/>
        <v>0</v>
      </c>
      <c r="BC51" s="22">
        <f t="shared" si="38"/>
        <v>0</v>
      </c>
      <c r="BD51" s="22">
        <f t="shared" si="38"/>
        <v>0</v>
      </c>
      <c r="BE51" s="22">
        <f t="shared" si="38"/>
        <v>0</v>
      </c>
      <c r="BF51" s="22">
        <f t="shared" si="38"/>
        <v>0</v>
      </c>
      <c r="BG51" s="22">
        <f t="shared" si="38"/>
        <v>0</v>
      </c>
      <c r="BH51" s="22">
        <f t="shared" si="38"/>
        <v>0</v>
      </c>
      <c r="BI51" s="22">
        <f t="shared" si="38"/>
        <v>0</v>
      </c>
      <c r="BJ51" s="22">
        <f t="shared" si="38"/>
        <v>0</v>
      </c>
      <c r="BK51" s="22">
        <f t="shared" si="38"/>
        <v>0</v>
      </c>
      <c r="BL51" s="22">
        <f t="shared" si="38"/>
        <v>0</v>
      </c>
      <c r="BM51" s="22">
        <f t="shared" si="38"/>
        <v>0</v>
      </c>
      <c r="BN51" s="22">
        <f t="shared" si="38"/>
        <v>0</v>
      </c>
      <c r="BO51" s="22">
        <f t="shared" si="36"/>
        <v>0</v>
      </c>
      <c r="BP51" s="22">
        <f t="shared" si="30"/>
        <v>0</v>
      </c>
      <c r="BQ51" s="22">
        <f t="shared" si="30"/>
        <v>0</v>
      </c>
      <c r="BR51" s="22">
        <f t="shared" si="30"/>
        <v>0</v>
      </c>
      <c r="BS51" s="22">
        <f t="shared" si="30"/>
        <v>8733333</v>
      </c>
      <c r="BT51" s="23">
        <f t="shared" si="7"/>
        <v>0.56333334999999995</v>
      </c>
      <c r="BU51" s="22">
        <f t="shared" si="31"/>
        <v>11266667</v>
      </c>
      <c r="BV51" s="22"/>
      <c r="BW51" s="22"/>
      <c r="BX51" s="22"/>
      <c r="BY51" s="22"/>
      <c r="BZ51" s="22"/>
      <c r="CA51" s="22"/>
      <c r="CB51" s="22"/>
      <c r="CC51" s="22"/>
      <c r="CD51" s="22"/>
      <c r="CE51" s="22"/>
      <c r="CF51" s="22"/>
      <c r="CG51" s="22"/>
      <c r="CH51" s="22"/>
      <c r="CI51" s="22"/>
      <c r="CJ51" s="22"/>
      <c r="CK51" s="22"/>
      <c r="CL51" s="22"/>
      <c r="CM51" s="22"/>
      <c r="CN51" s="22"/>
      <c r="CO51" s="22">
        <f>+'[1]ENERO 2017'!$H$503</f>
        <v>11266667</v>
      </c>
      <c r="CP51" s="23">
        <f t="shared" si="9"/>
        <v>0.43666665000000005</v>
      </c>
      <c r="CQ51" s="22">
        <f t="shared" si="32"/>
        <v>8733333</v>
      </c>
      <c r="CR51" s="22">
        <f t="shared" si="35"/>
        <v>0</v>
      </c>
      <c r="CS51" s="22">
        <f t="shared" si="35"/>
        <v>0</v>
      </c>
      <c r="CT51" s="22">
        <f t="shared" si="35"/>
        <v>0</v>
      </c>
      <c r="CU51" s="22">
        <f t="shared" si="35"/>
        <v>0</v>
      </c>
      <c r="CV51" s="22">
        <f t="shared" si="35"/>
        <v>0</v>
      </c>
      <c r="CW51" s="22">
        <f t="shared" si="35"/>
        <v>0</v>
      </c>
      <c r="CX51" s="22">
        <f t="shared" si="35"/>
        <v>0</v>
      </c>
      <c r="CY51" s="22">
        <f t="shared" si="35"/>
        <v>0</v>
      </c>
      <c r="CZ51" s="22">
        <f t="shared" si="35"/>
        <v>0</v>
      </c>
      <c r="DA51" s="22">
        <f t="shared" si="35"/>
        <v>0</v>
      </c>
      <c r="DB51" s="22">
        <f t="shared" si="35"/>
        <v>0</v>
      </c>
      <c r="DC51" s="22">
        <f t="shared" si="35"/>
        <v>0</v>
      </c>
      <c r="DD51" s="22">
        <f t="shared" si="35"/>
        <v>0</v>
      </c>
      <c r="DE51" s="22">
        <f t="shared" si="35"/>
        <v>0</v>
      </c>
      <c r="DF51" s="22">
        <f t="shared" si="35"/>
        <v>0</v>
      </c>
      <c r="DG51" s="22">
        <f t="shared" si="35"/>
        <v>0</v>
      </c>
      <c r="DH51" s="22">
        <f t="shared" si="37"/>
        <v>0</v>
      </c>
      <c r="DI51" s="22">
        <f t="shared" si="34"/>
        <v>0</v>
      </c>
      <c r="DJ51" s="22">
        <f t="shared" si="34"/>
        <v>0</v>
      </c>
      <c r="DK51" s="22">
        <f t="shared" si="34"/>
        <v>8733333</v>
      </c>
      <c r="DM51" s="26">
        <f t="shared" si="25"/>
        <v>20000000</v>
      </c>
      <c r="DN51" s="156"/>
      <c r="DO51" s="154"/>
      <c r="DP51" s="155">
        <v>20000000</v>
      </c>
      <c r="DQ51" s="155"/>
      <c r="DR51" s="155"/>
      <c r="DS51" s="154"/>
      <c r="DT51" s="162"/>
      <c r="DU51" s="162"/>
    </row>
    <row r="52" spans="1:125" s="43" customFormat="1" ht="22.5" customHeight="1" thickTop="1" thickBot="1" x14ac:dyDescent="0.3">
      <c r="A52" s="57"/>
      <c r="B52" s="238" t="s">
        <v>175</v>
      </c>
      <c r="C52" s="239"/>
      <c r="D52" s="239"/>
      <c r="E52" s="240"/>
      <c r="F52" s="58"/>
      <c r="G52" s="59">
        <f t="shared" ref="G52:M52" si="39">SUM(G23:G51)</f>
        <v>6782038629</v>
      </c>
      <c r="H52" s="59">
        <f t="shared" si="39"/>
        <v>0</v>
      </c>
      <c r="I52" s="59">
        <f t="shared" si="39"/>
        <v>500000000</v>
      </c>
      <c r="J52" s="59">
        <f t="shared" si="39"/>
        <v>2550000000</v>
      </c>
      <c r="K52" s="59">
        <f t="shared" si="39"/>
        <v>234297558</v>
      </c>
      <c r="L52" s="59">
        <f t="shared" si="39"/>
        <v>0</v>
      </c>
      <c r="M52" s="59">
        <f t="shared" si="39"/>
        <v>0</v>
      </c>
      <c r="N52" s="59"/>
      <c r="O52" s="59">
        <f t="shared" ref="O52:AA52" si="40">SUM(O23:O51)</f>
        <v>0</v>
      </c>
      <c r="P52" s="59">
        <f t="shared" si="40"/>
        <v>0</v>
      </c>
      <c r="Q52" s="59">
        <f t="shared" si="40"/>
        <v>0</v>
      </c>
      <c r="R52" s="59">
        <f t="shared" si="40"/>
        <v>0</v>
      </c>
      <c r="S52" s="59">
        <f t="shared" si="40"/>
        <v>3157557814</v>
      </c>
      <c r="T52" s="59">
        <f t="shared" si="40"/>
        <v>0</v>
      </c>
      <c r="U52" s="59">
        <f t="shared" si="40"/>
        <v>0</v>
      </c>
      <c r="V52" s="59">
        <f t="shared" si="40"/>
        <v>198275758</v>
      </c>
      <c r="W52" s="59">
        <f t="shared" si="40"/>
        <v>0</v>
      </c>
      <c r="X52" s="59">
        <f t="shared" si="40"/>
        <v>15907499</v>
      </c>
      <c r="Y52" s="59">
        <f t="shared" si="40"/>
        <v>0</v>
      </c>
      <c r="Z52" s="59">
        <f t="shared" si="40"/>
        <v>0</v>
      </c>
      <c r="AA52" s="59">
        <f t="shared" si="40"/>
        <v>126000000</v>
      </c>
      <c r="AB52" s="42">
        <f t="shared" si="1"/>
        <v>0.32668008989601999</v>
      </c>
      <c r="AC52" s="59">
        <f t="shared" ref="AC52:AW52" si="41">SUM(AC23:AC51)</f>
        <v>2215556989</v>
      </c>
      <c r="AD52" s="59">
        <f t="shared" si="41"/>
        <v>0</v>
      </c>
      <c r="AE52" s="59">
        <f t="shared" si="41"/>
        <v>358020457</v>
      </c>
      <c r="AF52" s="59">
        <f t="shared" si="41"/>
        <v>404524709</v>
      </c>
      <c r="AG52" s="59">
        <f t="shared" si="41"/>
        <v>0</v>
      </c>
      <c r="AH52" s="59">
        <f t="shared" si="41"/>
        <v>0</v>
      </c>
      <c r="AI52" s="59">
        <f t="shared" si="41"/>
        <v>0</v>
      </c>
      <c r="AJ52" s="59">
        <f t="shared" si="41"/>
        <v>0</v>
      </c>
      <c r="AK52" s="59">
        <f t="shared" si="41"/>
        <v>0</v>
      </c>
      <c r="AL52" s="59">
        <f t="shared" si="41"/>
        <v>0</v>
      </c>
      <c r="AM52" s="59">
        <f t="shared" si="41"/>
        <v>0</v>
      </c>
      <c r="AN52" s="59">
        <f t="shared" si="41"/>
        <v>0</v>
      </c>
      <c r="AO52" s="59">
        <f t="shared" si="41"/>
        <v>1382018916</v>
      </c>
      <c r="AP52" s="59">
        <f t="shared" si="41"/>
        <v>0</v>
      </c>
      <c r="AQ52" s="59">
        <f t="shared" si="41"/>
        <v>0</v>
      </c>
      <c r="AR52" s="59">
        <f t="shared" si="41"/>
        <v>46786240</v>
      </c>
      <c r="AS52" s="59">
        <f t="shared" si="41"/>
        <v>0</v>
      </c>
      <c r="AT52" s="59">
        <f t="shared" si="41"/>
        <v>0</v>
      </c>
      <c r="AU52" s="59">
        <f t="shared" si="41"/>
        <v>0</v>
      </c>
      <c r="AV52" s="59">
        <f t="shared" si="41"/>
        <v>0</v>
      </c>
      <c r="AW52" s="59">
        <f t="shared" si="41"/>
        <v>24206667</v>
      </c>
      <c r="AX52" s="42">
        <f>1-AB52</f>
        <v>0.67331991010397996</v>
      </c>
      <c r="AY52" s="59">
        <f t="shared" ref="AY52:BS52" si="42">SUM(AY23:AY51)</f>
        <v>4566481640</v>
      </c>
      <c r="AZ52" s="59">
        <f t="shared" si="42"/>
        <v>0</v>
      </c>
      <c r="BA52" s="59">
        <f t="shared" si="42"/>
        <v>141979543</v>
      </c>
      <c r="BB52" s="59">
        <f t="shared" si="42"/>
        <v>2145475291</v>
      </c>
      <c r="BC52" s="59">
        <f t="shared" si="42"/>
        <v>234297558</v>
      </c>
      <c r="BD52" s="59">
        <f t="shared" si="42"/>
        <v>0</v>
      </c>
      <c r="BE52" s="59">
        <f t="shared" si="42"/>
        <v>0</v>
      </c>
      <c r="BF52" s="59">
        <f t="shared" si="42"/>
        <v>0</v>
      </c>
      <c r="BG52" s="59">
        <f t="shared" si="42"/>
        <v>0</v>
      </c>
      <c r="BH52" s="59">
        <f t="shared" si="42"/>
        <v>0</v>
      </c>
      <c r="BI52" s="59">
        <f t="shared" si="42"/>
        <v>0</v>
      </c>
      <c r="BJ52" s="59">
        <f t="shared" si="42"/>
        <v>0</v>
      </c>
      <c r="BK52" s="59">
        <f t="shared" si="42"/>
        <v>1775538898</v>
      </c>
      <c r="BL52" s="59">
        <f t="shared" si="42"/>
        <v>0</v>
      </c>
      <c r="BM52" s="59">
        <f t="shared" si="42"/>
        <v>0</v>
      </c>
      <c r="BN52" s="59">
        <f t="shared" si="42"/>
        <v>151489518</v>
      </c>
      <c r="BO52" s="59">
        <f t="shared" si="42"/>
        <v>0</v>
      </c>
      <c r="BP52" s="59">
        <f t="shared" si="42"/>
        <v>15907499</v>
      </c>
      <c r="BQ52" s="59">
        <f t="shared" si="42"/>
        <v>0</v>
      </c>
      <c r="BR52" s="59">
        <f t="shared" si="42"/>
        <v>0</v>
      </c>
      <c r="BS52" s="59">
        <f t="shared" si="42"/>
        <v>101793333</v>
      </c>
      <c r="BT52" s="42">
        <f t="shared" si="7"/>
        <v>0.13275464801248923</v>
      </c>
      <c r="BU52" s="59">
        <f t="shared" ref="BU52:DK52" si="43">SUM(BU23:BU51)</f>
        <v>900347151</v>
      </c>
      <c r="BV52" s="59">
        <f t="shared" si="43"/>
        <v>0</v>
      </c>
      <c r="BW52" s="59">
        <f t="shared" si="43"/>
        <v>144865069</v>
      </c>
      <c r="BX52" s="59">
        <f t="shared" si="43"/>
        <v>109241968</v>
      </c>
      <c r="BY52" s="59">
        <f t="shared" si="43"/>
        <v>0</v>
      </c>
      <c r="BZ52" s="59">
        <f t="shared" si="43"/>
        <v>0</v>
      </c>
      <c r="CA52" s="59">
        <f t="shared" si="43"/>
        <v>0</v>
      </c>
      <c r="CB52" s="59">
        <f t="shared" si="43"/>
        <v>0</v>
      </c>
      <c r="CC52" s="59">
        <f t="shared" si="43"/>
        <v>0</v>
      </c>
      <c r="CD52" s="59">
        <f t="shared" si="43"/>
        <v>0</v>
      </c>
      <c r="CE52" s="59">
        <f t="shared" si="43"/>
        <v>0</v>
      </c>
      <c r="CF52" s="59">
        <f t="shared" si="43"/>
        <v>0</v>
      </c>
      <c r="CG52" s="59">
        <f t="shared" si="43"/>
        <v>603197209</v>
      </c>
      <c r="CH52" s="59">
        <f t="shared" si="43"/>
        <v>0</v>
      </c>
      <c r="CI52" s="59">
        <f t="shared" si="43"/>
        <v>0</v>
      </c>
      <c r="CJ52" s="59">
        <f t="shared" si="43"/>
        <v>28836238</v>
      </c>
      <c r="CK52" s="59">
        <f t="shared" si="43"/>
        <v>0</v>
      </c>
      <c r="CL52" s="59">
        <f t="shared" si="43"/>
        <v>0</v>
      </c>
      <c r="CM52" s="59">
        <f t="shared" si="43"/>
        <v>0</v>
      </c>
      <c r="CN52" s="59">
        <f t="shared" si="43"/>
        <v>0</v>
      </c>
      <c r="CO52" s="59">
        <f t="shared" si="43"/>
        <v>14206667</v>
      </c>
      <c r="CP52" s="40">
        <f t="shared" ref="CP52:CP105" si="44">1-BT52</f>
        <v>0.86724535198751074</v>
      </c>
      <c r="CQ52" s="59">
        <f t="shared" si="43"/>
        <v>5881691478</v>
      </c>
      <c r="CR52" s="59">
        <f t="shared" si="43"/>
        <v>0</v>
      </c>
      <c r="CS52" s="59">
        <f t="shared" si="43"/>
        <v>355134931</v>
      </c>
      <c r="CT52" s="59">
        <f t="shared" si="43"/>
        <v>2440758032</v>
      </c>
      <c r="CU52" s="59">
        <f t="shared" si="43"/>
        <v>234297558</v>
      </c>
      <c r="CV52" s="59">
        <f t="shared" si="43"/>
        <v>0</v>
      </c>
      <c r="CW52" s="59">
        <f t="shared" si="43"/>
        <v>0</v>
      </c>
      <c r="CX52" s="59">
        <f t="shared" si="43"/>
        <v>0</v>
      </c>
      <c r="CY52" s="59">
        <f t="shared" si="43"/>
        <v>0</v>
      </c>
      <c r="CZ52" s="59">
        <f t="shared" si="43"/>
        <v>0</v>
      </c>
      <c r="DA52" s="59">
        <f t="shared" si="43"/>
        <v>0</v>
      </c>
      <c r="DB52" s="59">
        <f t="shared" si="43"/>
        <v>0</v>
      </c>
      <c r="DC52" s="59">
        <f t="shared" si="43"/>
        <v>2554360605</v>
      </c>
      <c r="DD52" s="59">
        <f t="shared" si="43"/>
        <v>0</v>
      </c>
      <c r="DE52" s="59">
        <f t="shared" si="43"/>
        <v>0</v>
      </c>
      <c r="DF52" s="59">
        <f t="shared" si="43"/>
        <v>169439520</v>
      </c>
      <c r="DG52" s="59">
        <f t="shared" si="43"/>
        <v>0</v>
      </c>
      <c r="DH52" s="59">
        <f t="shared" si="43"/>
        <v>15907499</v>
      </c>
      <c r="DI52" s="59">
        <f t="shared" si="43"/>
        <v>0</v>
      </c>
      <c r="DJ52" s="59">
        <f t="shared" si="43"/>
        <v>0</v>
      </c>
      <c r="DK52" s="59">
        <f t="shared" si="43"/>
        <v>111793333</v>
      </c>
      <c r="DM52" s="26">
        <f t="shared" si="25"/>
        <v>6782038629</v>
      </c>
      <c r="DN52" s="150" t="s">
        <v>347</v>
      </c>
      <c r="DO52" s="154"/>
      <c r="DP52" s="155">
        <v>6782038629</v>
      </c>
      <c r="DQ52" s="155">
        <v>900347151</v>
      </c>
      <c r="DR52" s="165">
        <v>0.13275464801248923</v>
      </c>
      <c r="DS52" s="154"/>
      <c r="DT52" s="163"/>
      <c r="DU52" s="163"/>
    </row>
    <row r="53" spans="1:125" ht="60.75" hidden="1" thickTop="1" x14ac:dyDescent="0.25">
      <c r="A53" s="193" t="s">
        <v>176</v>
      </c>
      <c r="B53" s="172" t="s">
        <v>177</v>
      </c>
      <c r="C53" s="30" t="s">
        <v>178</v>
      </c>
      <c r="D53" s="19" t="s">
        <v>179</v>
      </c>
      <c r="E53" s="20">
        <v>520</v>
      </c>
      <c r="F53" s="21" t="s">
        <v>180</v>
      </c>
      <c r="G53" s="22">
        <f t="shared" ref="G53:G72" si="45">SUM(H53:AA53)</f>
        <v>162000000</v>
      </c>
      <c r="H53" s="22"/>
      <c r="I53" s="22">
        <v>100000000</v>
      </c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>
        <v>62000000</v>
      </c>
      <c r="AB53" s="23">
        <f t="shared" si="1"/>
        <v>0.52353691975308647</v>
      </c>
      <c r="AC53" s="22">
        <f>SUM(AD53:AW53)</f>
        <v>84812981</v>
      </c>
      <c r="AD53" s="22"/>
      <c r="AE53" s="22">
        <f>+'[2]FEBRERO 2017'!$K$874</f>
        <v>80406427</v>
      </c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22"/>
      <c r="AS53" s="22"/>
      <c r="AT53" s="22"/>
      <c r="AU53" s="22"/>
      <c r="AV53" s="22"/>
      <c r="AW53" s="22">
        <f>+'[2]FEBRERO 2017'!$AC$874</f>
        <v>4406554</v>
      </c>
      <c r="AX53" s="23">
        <f t="shared" si="3"/>
        <v>0.47646308024691353</v>
      </c>
      <c r="AY53" s="22">
        <f t="shared" ref="AY53:AY72" si="46">SUM(AZ53:BS53)</f>
        <v>77187019</v>
      </c>
      <c r="AZ53" s="22">
        <f>H53-AD53</f>
        <v>0</v>
      </c>
      <c r="BA53" s="22">
        <f t="shared" ref="BA53:BP68" si="47">I53-AE53</f>
        <v>19593573</v>
      </c>
      <c r="BB53" s="22">
        <f t="shared" si="47"/>
        <v>0</v>
      </c>
      <c r="BC53" s="22">
        <f t="shared" si="47"/>
        <v>0</v>
      </c>
      <c r="BD53" s="22">
        <f t="shared" si="47"/>
        <v>0</v>
      </c>
      <c r="BE53" s="22">
        <f t="shared" si="47"/>
        <v>0</v>
      </c>
      <c r="BF53" s="22">
        <f t="shared" si="47"/>
        <v>0</v>
      </c>
      <c r="BG53" s="22">
        <f t="shared" si="47"/>
        <v>0</v>
      </c>
      <c r="BH53" s="22">
        <f t="shared" si="47"/>
        <v>0</v>
      </c>
      <c r="BI53" s="22">
        <f t="shared" si="47"/>
        <v>0</v>
      </c>
      <c r="BJ53" s="22">
        <f t="shared" si="47"/>
        <v>0</v>
      </c>
      <c r="BK53" s="22">
        <f t="shared" si="47"/>
        <v>0</v>
      </c>
      <c r="BL53" s="22">
        <f t="shared" si="47"/>
        <v>0</v>
      </c>
      <c r="BM53" s="22">
        <f t="shared" si="47"/>
        <v>0</v>
      </c>
      <c r="BN53" s="22">
        <f t="shared" si="47"/>
        <v>0</v>
      </c>
      <c r="BO53" s="22">
        <f t="shared" si="47"/>
        <v>0</v>
      </c>
      <c r="BP53" s="22">
        <f t="shared" si="47"/>
        <v>0</v>
      </c>
      <c r="BQ53" s="22">
        <f t="shared" ref="BQ53:BS72" si="48">Y53-AU53</f>
        <v>0</v>
      </c>
      <c r="BR53" s="22">
        <f t="shared" si="48"/>
        <v>0</v>
      </c>
      <c r="BS53" s="22">
        <f t="shared" si="48"/>
        <v>57593446</v>
      </c>
      <c r="BT53" s="23">
        <f t="shared" si="7"/>
        <v>0.19464803086419752</v>
      </c>
      <c r="BU53" s="22">
        <f t="shared" ref="BU53:BU72" si="49">SUM(BV53:CO53)</f>
        <v>31532981</v>
      </c>
      <c r="BV53" s="22"/>
      <c r="BW53" s="22">
        <f>+'[2]FEBRERO 2017'!$H$875+'[2]FEBRERO 2017'!$H$881+'[2]FEBRERO 2017'!$H$884+'[2]FEBRERO 2017'!$H$886+'[2]FEBRERO 2017'!$H$887+'[2]FEBRERO 2017'!$H$888+'[2]FEBRERO 2017'!$H$891+'[2]FEBRERO 2017'!$H$893+'[2]FEBRERO 2017'!$H$894+'[2]FEBRERO 2017'!$H$895+'[2]FEBRERO 2017'!$H$896</f>
        <v>27126427</v>
      </c>
      <c r="BX53" s="22"/>
      <c r="BY53" s="22"/>
      <c r="BZ53" s="22"/>
      <c r="CA53" s="22"/>
      <c r="CB53" s="22"/>
      <c r="CC53" s="22"/>
      <c r="CD53" s="22"/>
      <c r="CE53" s="22"/>
      <c r="CF53" s="22"/>
      <c r="CG53" s="22"/>
      <c r="CH53" s="22"/>
      <c r="CI53" s="22"/>
      <c r="CJ53" s="22"/>
      <c r="CK53" s="22"/>
      <c r="CL53" s="22"/>
      <c r="CM53" s="22"/>
      <c r="CN53" s="22"/>
      <c r="CO53" s="22">
        <f>+'[2]FEBRERO 2017'!$H$883+'[2]FEBRERO 2017'!$H$889+'[2]FEBRERO 2017'!$H$892</f>
        <v>4406554</v>
      </c>
      <c r="CP53" s="23">
        <f t="shared" si="44"/>
        <v>0.80535196913580243</v>
      </c>
      <c r="CQ53" s="22">
        <f t="shared" ref="CQ53:CQ72" si="50">SUM(CR53:DK53)</f>
        <v>130467019</v>
      </c>
      <c r="CR53" s="22">
        <f>H53-BV53</f>
        <v>0</v>
      </c>
      <c r="CS53" s="22">
        <f t="shared" ref="CS53:DH68" si="51">I53-BW53</f>
        <v>72873573</v>
      </c>
      <c r="CT53" s="22">
        <f t="shared" si="51"/>
        <v>0</v>
      </c>
      <c r="CU53" s="22">
        <f t="shared" si="51"/>
        <v>0</v>
      </c>
      <c r="CV53" s="22">
        <f t="shared" si="51"/>
        <v>0</v>
      </c>
      <c r="CW53" s="22">
        <f t="shared" si="51"/>
        <v>0</v>
      </c>
      <c r="CX53" s="22">
        <f t="shared" si="51"/>
        <v>0</v>
      </c>
      <c r="CY53" s="22">
        <f t="shared" si="51"/>
        <v>0</v>
      </c>
      <c r="CZ53" s="22">
        <f t="shared" si="51"/>
        <v>0</v>
      </c>
      <c r="DA53" s="22">
        <f t="shared" si="51"/>
        <v>0</v>
      </c>
      <c r="DB53" s="22">
        <f t="shared" si="51"/>
        <v>0</v>
      </c>
      <c r="DC53" s="22">
        <f t="shared" si="51"/>
        <v>0</v>
      </c>
      <c r="DD53" s="22">
        <f t="shared" si="51"/>
        <v>0</v>
      </c>
      <c r="DE53" s="22">
        <f t="shared" si="51"/>
        <v>0</v>
      </c>
      <c r="DF53" s="22">
        <f t="shared" si="51"/>
        <v>0</v>
      </c>
      <c r="DG53" s="22">
        <f t="shared" si="51"/>
        <v>0</v>
      </c>
      <c r="DH53" s="22">
        <f t="shared" si="51"/>
        <v>0</v>
      </c>
      <c r="DI53" s="22">
        <f t="shared" ref="DI53:DK72" si="52">Y53-CM53</f>
        <v>0</v>
      </c>
      <c r="DJ53" s="22">
        <f t="shared" si="52"/>
        <v>0</v>
      </c>
      <c r="DK53" s="22">
        <f t="shared" si="52"/>
        <v>57593446</v>
      </c>
      <c r="DM53" s="26">
        <f t="shared" si="25"/>
        <v>162000000</v>
      </c>
      <c r="DN53" s="154"/>
      <c r="DO53" s="154"/>
      <c r="DP53" s="155">
        <v>162000000</v>
      </c>
      <c r="DQ53" s="157"/>
      <c r="DR53" s="157"/>
      <c r="DS53" s="156"/>
      <c r="DT53" s="162"/>
      <c r="DU53" s="162"/>
    </row>
    <row r="54" spans="1:125" ht="34.5" hidden="1" thickTop="1" x14ac:dyDescent="0.25">
      <c r="A54" s="194"/>
      <c r="B54" s="173"/>
      <c r="C54" s="30" t="s">
        <v>181</v>
      </c>
      <c r="D54" s="19" t="s">
        <v>182</v>
      </c>
      <c r="E54" s="20">
        <v>520</v>
      </c>
      <c r="F54" s="60" t="s">
        <v>183</v>
      </c>
      <c r="G54" s="22">
        <f t="shared" si="45"/>
        <v>7000000</v>
      </c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>
        <v>7000000</v>
      </c>
      <c r="AB54" s="23">
        <f t="shared" si="1"/>
        <v>0</v>
      </c>
      <c r="AC54" s="22">
        <f>SUM(AD54:AW54)</f>
        <v>0</v>
      </c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22"/>
      <c r="AS54" s="22"/>
      <c r="AT54" s="22"/>
      <c r="AU54" s="22"/>
      <c r="AV54" s="22"/>
      <c r="AW54" s="22"/>
      <c r="AX54" s="23">
        <f t="shared" si="3"/>
        <v>1</v>
      </c>
      <c r="AY54" s="22">
        <f t="shared" si="46"/>
        <v>7000000</v>
      </c>
      <c r="AZ54" s="22">
        <f t="shared" ref="AZ54:BO72" si="53">H54-AD54</f>
        <v>0</v>
      </c>
      <c r="BA54" s="22">
        <f t="shared" si="47"/>
        <v>0</v>
      </c>
      <c r="BB54" s="22">
        <f t="shared" si="47"/>
        <v>0</v>
      </c>
      <c r="BC54" s="22">
        <f t="shared" si="47"/>
        <v>0</v>
      </c>
      <c r="BD54" s="22">
        <f t="shared" si="47"/>
        <v>0</v>
      </c>
      <c r="BE54" s="22">
        <f t="shared" si="47"/>
        <v>0</v>
      </c>
      <c r="BF54" s="22">
        <f t="shared" si="47"/>
        <v>0</v>
      </c>
      <c r="BG54" s="22">
        <f t="shared" si="47"/>
        <v>0</v>
      </c>
      <c r="BH54" s="22">
        <f t="shared" si="47"/>
        <v>0</v>
      </c>
      <c r="BI54" s="22">
        <f t="shared" si="47"/>
        <v>0</v>
      </c>
      <c r="BJ54" s="22">
        <f t="shared" si="47"/>
        <v>0</v>
      </c>
      <c r="BK54" s="22">
        <f t="shared" si="47"/>
        <v>0</v>
      </c>
      <c r="BL54" s="22">
        <f t="shared" si="47"/>
        <v>0</v>
      </c>
      <c r="BM54" s="22">
        <f t="shared" si="47"/>
        <v>0</v>
      </c>
      <c r="BN54" s="22">
        <f t="shared" si="47"/>
        <v>0</v>
      </c>
      <c r="BO54" s="22">
        <f t="shared" si="47"/>
        <v>0</v>
      </c>
      <c r="BP54" s="22">
        <f t="shared" si="47"/>
        <v>0</v>
      </c>
      <c r="BQ54" s="22">
        <f t="shared" si="48"/>
        <v>0</v>
      </c>
      <c r="BR54" s="22">
        <f t="shared" si="48"/>
        <v>0</v>
      </c>
      <c r="BS54" s="22">
        <f t="shared" si="48"/>
        <v>7000000</v>
      </c>
      <c r="BT54" s="23">
        <f t="shared" si="7"/>
        <v>0</v>
      </c>
      <c r="BU54" s="22">
        <f t="shared" si="49"/>
        <v>0</v>
      </c>
      <c r="BV54" s="22"/>
      <c r="BW54" s="22"/>
      <c r="BX54" s="22"/>
      <c r="BY54" s="22"/>
      <c r="BZ54" s="22"/>
      <c r="CA54" s="22"/>
      <c r="CB54" s="22"/>
      <c r="CC54" s="22"/>
      <c r="CD54" s="22"/>
      <c r="CE54" s="22"/>
      <c r="CF54" s="22"/>
      <c r="CG54" s="22"/>
      <c r="CH54" s="22"/>
      <c r="CI54" s="22"/>
      <c r="CJ54" s="22"/>
      <c r="CK54" s="22"/>
      <c r="CL54" s="22"/>
      <c r="CM54" s="22"/>
      <c r="CN54" s="22"/>
      <c r="CO54" s="22"/>
      <c r="CP54" s="23">
        <f t="shared" si="44"/>
        <v>1</v>
      </c>
      <c r="CQ54" s="22">
        <f t="shared" si="50"/>
        <v>7000000</v>
      </c>
      <c r="CR54" s="22">
        <f t="shared" ref="CR54:DG72" si="54">H54-BV54</f>
        <v>0</v>
      </c>
      <c r="CS54" s="22">
        <f t="shared" si="51"/>
        <v>0</v>
      </c>
      <c r="CT54" s="22">
        <f t="shared" si="51"/>
        <v>0</v>
      </c>
      <c r="CU54" s="22">
        <f t="shared" si="51"/>
        <v>0</v>
      </c>
      <c r="CV54" s="22">
        <f t="shared" si="51"/>
        <v>0</v>
      </c>
      <c r="CW54" s="22">
        <f t="shared" si="51"/>
        <v>0</v>
      </c>
      <c r="CX54" s="22">
        <f t="shared" si="51"/>
        <v>0</v>
      </c>
      <c r="CY54" s="22">
        <f t="shared" si="51"/>
        <v>0</v>
      </c>
      <c r="CZ54" s="22">
        <f t="shared" si="51"/>
        <v>0</v>
      </c>
      <c r="DA54" s="22">
        <f t="shared" si="51"/>
        <v>0</v>
      </c>
      <c r="DB54" s="22">
        <f t="shared" si="51"/>
        <v>0</v>
      </c>
      <c r="DC54" s="22">
        <f t="shared" si="51"/>
        <v>0</v>
      </c>
      <c r="DD54" s="22">
        <f t="shared" si="51"/>
        <v>0</v>
      </c>
      <c r="DE54" s="22">
        <f t="shared" si="51"/>
        <v>0</v>
      </c>
      <c r="DF54" s="22">
        <f t="shared" si="51"/>
        <v>0</v>
      </c>
      <c r="DG54" s="22">
        <f t="shared" si="51"/>
        <v>0</v>
      </c>
      <c r="DH54" s="22">
        <f t="shared" si="51"/>
        <v>0</v>
      </c>
      <c r="DI54" s="22">
        <f t="shared" si="52"/>
        <v>0</v>
      </c>
      <c r="DJ54" s="22">
        <f t="shared" si="52"/>
        <v>0</v>
      </c>
      <c r="DK54" s="22">
        <f t="shared" si="52"/>
        <v>7000000</v>
      </c>
      <c r="DM54" s="26">
        <f t="shared" si="25"/>
        <v>7000000</v>
      </c>
      <c r="DN54" s="154"/>
      <c r="DO54" s="156"/>
      <c r="DP54" s="155">
        <v>7000000</v>
      </c>
      <c r="DQ54" s="155"/>
      <c r="DR54" s="155"/>
      <c r="DS54" s="154"/>
      <c r="DT54" s="162"/>
      <c r="DU54" s="162"/>
    </row>
    <row r="55" spans="1:125" ht="47.25" hidden="1" customHeight="1" x14ac:dyDescent="0.25">
      <c r="A55" s="194"/>
      <c r="B55" s="174"/>
      <c r="C55" s="30" t="s">
        <v>184</v>
      </c>
      <c r="D55" s="19" t="s">
        <v>185</v>
      </c>
      <c r="E55" s="20">
        <v>520</v>
      </c>
      <c r="F55" s="21" t="s">
        <v>186</v>
      </c>
      <c r="G55" s="22">
        <f t="shared" si="45"/>
        <v>2000000</v>
      </c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>
        <v>2000000</v>
      </c>
      <c r="AB55" s="23">
        <f t="shared" si="1"/>
        <v>0</v>
      </c>
      <c r="AC55" s="22">
        <f t="shared" ref="AC55:AC72" si="55">SUM(AD55:AW55)</f>
        <v>0</v>
      </c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22"/>
      <c r="AS55" s="22"/>
      <c r="AT55" s="22"/>
      <c r="AU55" s="22"/>
      <c r="AV55" s="22"/>
      <c r="AW55" s="22"/>
      <c r="AX55" s="23">
        <f t="shared" si="3"/>
        <v>1</v>
      </c>
      <c r="AY55" s="22">
        <f t="shared" si="46"/>
        <v>2000000</v>
      </c>
      <c r="AZ55" s="22">
        <f t="shared" si="53"/>
        <v>0</v>
      </c>
      <c r="BA55" s="22">
        <f t="shared" si="47"/>
        <v>0</v>
      </c>
      <c r="BB55" s="22">
        <f t="shared" si="47"/>
        <v>0</v>
      </c>
      <c r="BC55" s="22">
        <f t="shared" si="47"/>
        <v>0</v>
      </c>
      <c r="BD55" s="22">
        <f t="shared" si="47"/>
        <v>0</v>
      </c>
      <c r="BE55" s="22">
        <f t="shared" si="47"/>
        <v>0</v>
      </c>
      <c r="BF55" s="22">
        <f t="shared" si="47"/>
        <v>0</v>
      </c>
      <c r="BG55" s="22">
        <f t="shared" si="47"/>
        <v>0</v>
      </c>
      <c r="BH55" s="22">
        <f t="shared" si="47"/>
        <v>0</v>
      </c>
      <c r="BI55" s="22">
        <f t="shared" si="47"/>
        <v>0</v>
      </c>
      <c r="BJ55" s="22">
        <f t="shared" si="47"/>
        <v>0</v>
      </c>
      <c r="BK55" s="22">
        <f t="shared" si="47"/>
        <v>0</v>
      </c>
      <c r="BL55" s="22">
        <f t="shared" si="47"/>
        <v>0</v>
      </c>
      <c r="BM55" s="22">
        <f t="shared" si="47"/>
        <v>0</v>
      </c>
      <c r="BN55" s="22">
        <f t="shared" si="47"/>
        <v>0</v>
      </c>
      <c r="BO55" s="22">
        <f t="shared" si="47"/>
        <v>0</v>
      </c>
      <c r="BP55" s="22">
        <f t="shared" si="47"/>
        <v>0</v>
      </c>
      <c r="BQ55" s="22">
        <f t="shared" si="48"/>
        <v>0</v>
      </c>
      <c r="BR55" s="22">
        <f t="shared" si="48"/>
        <v>0</v>
      </c>
      <c r="BS55" s="22">
        <f t="shared" si="48"/>
        <v>2000000</v>
      </c>
      <c r="BT55" s="23">
        <f t="shared" si="7"/>
        <v>0</v>
      </c>
      <c r="BU55" s="22">
        <f t="shared" si="49"/>
        <v>0</v>
      </c>
      <c r="BV55" s="22"/>
      <c r="BW55" s="22"/>
      <c r="BX55" s="22"/>
      <c r="BY55" s="22"/>
      <c r="BZ55" s="22"/>
      <c r="CA55" s="22"/>
      <c r="CB55" s="22"/>
      <c r="CC55" s="22"/>
      <c r="CD55" s="22"/>
      <c r="CE55" s="22"/>
      <c r="CF55" s="22"/>
      <c r="CG55" s="22"/>
      <c r="CH55" s="22"/>
      <c r="CI55" s="22"/>
      <c r="CJ55" s="22"/>
      <c r="CK55" s="22"/>
      <c r="CL55" s="22"/>
      <c r="CM55" s="22"/>
      <c r="CN55" s="22"/>
      <c r="CO55" s="22"/>
      <c r="CP55" s="23">
        <f t="shared" si="44"/>
        <v>1</v>
      </c>
      <c r="CQ55" s="22">
        <f t="shared" si="50"/>
        <v>2000000</v>
      </c>
      <c r="CR55" s="22">
        <f t="shared" si="54"/>
        <v>0</v>
      </c>
      <c r="CS55" s="22">
        <f t="shared" si="51"/>
        <v>0</v>
      </c>
      <c r="CT55" s="22">
        <f t="shared" si="51"/>
        <v>0</v>
      </c>
      <c r="CU55" s="22">
        <f t="shared" si="51"/>
        <v>0</v>
      </c>
      <c r="CV55" s="22">
        <f t="shared" si="51"/>
        <v>0</v>
      </c>
      <c r="CW55" s="22">
        <f t="shared" si="51"/>
        <v>0</v>
      </c>
      <c r="CX55" s="22">
        <f t="shared" si="51"/>
        <v>0</v>
      </c>
      <c r="CY55" s="22">
        <f t="shared" si="51"/>
        <v>0</v>
      </c>
      <c r="CZ55" s="22">
        <f t="shared" si="51"/>
        <v>0</v>
      </c>
      <c r="DA55" s="22">
        <f t="shared" si="51"/>
        <v>0</v>
      </c>
      <c r="DB55" s="22">
        <f t="shared" si="51"/>
        <v>0</v>
      </c>
      <c r="DC55" s="22">
        <f t="shared" si="51"/>
        <v>0</v>
      </c>
      <c r="DD55" s="22">
        <f t="shared" si="51"/>
        <v>0</v>
      </c>
      <c r="DE55" s="22">
        <f t="shared" si="51"/>
        <v>0</v>
      </c>
      <c r="DF55" s="22">
        <f t="shared" si="51"/>
        <v>0</v>
      </c>
      <c r="DG55" s="22">
        <f t="shared" si="51"/>
        <v>0</v>
      </c>
      <c r="DH55" s="22">
        <f t="shared" si="51"/>
        <v>0</v>
      </c>
      <c r="DI55" s="22">
        <f t="shared" si="52"/>
        <v>0</v>
      </c>
      <c r="DJ55" s="22">
        <f t="shared" si="52"/>
        <v>0</v>
      </c>
      <c r="DK55" s="22">
        <f t="shared" si="52"/>
        <v>2000000</v>
      </c>
      <c r="DM55" s="26">
        <f t="shared" si="25"/>
        <v>2000000</v>
      </c>
      <c r="DN55" s="154"/>
      <c r="DO55" s="154"/>
      <c r="DP55" s="155">
        <v>2000000</v>
      </c>
      <c r="DQ55" s="155"/>
      <c r="DR55" s="155"/>
      <c r="DS55" s="154"/>
      <c r="DT55" s="162"/>
      <c r="DU55" s="162"/>
    </row>
    <row r="56" spans="1:125" ht="34.5" hidden="1" customHeight="1" x14ac:dyDescent="0.25">
      <c r="A56" s="194"/>
      <c r="B56" s="61" t="s">
        <v>187</v>
      </c>
      <c r="C56" s="30" t="s">
        <v>188</v>
      </c>
      <c r="D56" s="19" t="s">
        <v>189</v>
      </c>
      <c r="E56" s="20">
        <v>520</v>
      </c>
      <c r="F56" s="21" t="s">
        <v>190</v>
      </c>
      <c r="G56" s="22">
        <f t="shared" si="45"/>
        <v>34826876</v>
      </c>
      <c r="H56" s="22"/>
      <c r="I56" s="22">
        <v>20000000</v>
      </c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>
        <v>10000000</v>
      </c>
      <c r="W56" s="22"/>
      <c r="X56" s="22"/>
      <c r="Y56" s="22"/>
      <c r="Z56" s="22"/>
      <c r="AA56" s="22">
        <v>4826876</v>
      </c>
      <c r="AB56" s="23">
        <f t="shared" si="1"/>
        <v>0.58779053280575611</v>
      </c>
      <c r="AC56" s="22">
        <f t="shared" si="55"/>
        <v>20470908</v>
      </c>
      <c r="AD56" s="22"/>
      <c r="AE56" s="22">
        <f>+'[1]ENERO 2017'!$K$717</f>
        <v>19787068</v>
      </c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22"/>
      <c r="AR56" s="22">
        <f>+'[2]FEBRERO 2017'!$X$917</f>
        <v>683840</v>
      </c>
      <c r="AS56" s="22"/>
      <c r="AT56" s="22"/>
      <c r="AU56" s="22"/>
      <c r="AV56" s="22"/>
      <c r="AW56" s="22"/>
      <c r="AX56" s="23">
        <f t="shared" si="3"/>
        <v>0.41220946719424389</v>
      </c>
      <c r="AY56" s="22">
        <f t="shared" si="46"/>
        <v>14355968</v>
      </c>
      <c r="AZ56" s="22">
        <f t="shared" si="53"/>
        <v>0</v>
      </c>
      <c r="BA56" s="22">
        <f t="shared" si="47"/>
        <v>212932</v>
      </c>
      <c r="BB56" s="22">
        <f t="shared" si="47"/>
        <v>0</v>
      </c>
      <c r="BC56" s="22">
        <f t="shared" si="47"/>
        <v>0</v>
      </c>
      <c r="BD56" s="22">
        <f t="shared" si="47"/>
        <v>0</v>
      </c>
      <c r="BE56" s="22">
        <f t="shared" si="47"/>
        <v>0</v>
      </c>
      <c r="BF56" s="22">
        <f t="shared" si="47"/>
        <v>0</v>
      </c>
      <c r="BG56" s="22">
        <f t="shared" si="47"/>
        <v>0</v>
      </c>
      <c r="BH56" s="22">
        <f t="shared" si="47"/>
        <v>0</v>
      </c>
      <c r="BI56" s="22">
        <f t="shared" si="47"/>
        <v>0</v>
      </c>
      <c r="BJ56" s="22">
        <f t="shared" si="47"/>
        <v>0</v>
      </c>
      <c r="BK56" s="22">
        <f t="shared" si="47"/>
        <v>0</v>
      </c>
      <c r="BL56" s="22">
        <f t="shared" si="47"/>
        <v>0</v>
      </c>
      <c r="BM56" s="22">
        <f t="shared" si="47"/>
        <v>0</v>
      </c>
      <c r="BN56" s="22">
        <f t="shared" si="47"/>
        <v>9316160</v>
      </c>
      <c r="BO56" s="22">
        <f t="shared" si="47"/>
        <v>0</v>
      </c>
      <c r="BP56" s="22">
        <f t="shared" si="47"/>
        <v>0</v>
      </c>
      <c r="BQ56" s="22">
        <f t="shared" si="48"/>
        <v>0</v>
      </c>
      <c r="BR56" s="22">
        <f t="shared" si="48"/>
        <v>0</v>
      </c>
      <c r="BS56" s="22">
        <f t="shared" si="48"/>
        <v>4826876</v>
      </c>
      <c r="BT56" s="23">
        <f t="shared" si="7"/>
        <v>0.58453632189117388</v>
      </c>
      <c r="BU56" s="22">
        <f t="shared" si="49"/>
        <v>20357574</v>
      </c>
      <c r="BV56" s="22"/>
      <c r="BW56" s="22">
        <f>+'[2]FEBRERO 2017'!$H$918+'[2]FEBRERO 2017'!$H$921</f>
        <v>19673734</v>
      </c>
      <c r="BX56" s="22"/>
      <c r="BY56" s="22"/>
      <c r="BZ56" s="22"/>
      <c r="CA56" s="22"/>
      <c r="CB56" s="22"/>
      <c r="CC56" s="22"/>
      <c r="CD56" s="22"/>
      <c r="CE56" s="22"/>
      <c r="CF56" s="22"/>
      <c r="CG56" s="22"/>
      <c r="CH56" s="22"/>
      <c r="CI56" s="22"/>
      <c r="CJ56" s="22"/>
      <c r="CK56" s="22"/>
      <c r="CL56" s="22"/>
      <c r="CM56" s="22"/>
      <c r="CN56" s="22"/>
      <c r="CO56" s="22">
        <f>+'[2]FEBRERO 2017'!$H$915-BW56</f>
        <v>683840</v>
      </c>
      <c r="CP56" s="23">
        <f t="shared" si="44"/>
        <v>0.41546367810882612</v>
      </c>
      <c r="CQ56" s="22">
        <f t="shared" si="50"/>
        <v>14469302</v>
      </c>
      <c r="CR56" s="22">
        <f t="shared" si="54"/>
        <v>0</v>
      </c>
      <c r="CS56" s="22">
        <f t="shared" si="51"/>
        <v>326266</v>
      </c>
      <c r="CT56" s="22">
        <f t="shared" si="51"/>
        <v>0</v>
      </c>
      <c r="CU56" s="22">
        <f t="shared" si="51"/>
        <v>0</v>
      </c>
      <c r="CV56" s="22">
        <f t="shared" si="51"/>
        <v>0</v>
      </c>
      <c r="CW56" s="22">
        <f t="shared" si="51"/>
        <v>0</v>
      </c>
      <c r="CX56" s="22">
        <f t="shared" si="51"/>
        <v>0</v>
      </c>
      <c r="CY56" s="22">
        <f t="shared" si="51"/>
        <v>0</v>
      </c>
      <c r="CZ56" s="22">
        <f t="shared" si="51"/>
        <v>0</v>
      </c>
      <c r="DA56" s="22">
        <f t="shared" si="51"/>
        <v>0</v>
      </c>
      <c r="DB56" s="22">
        <f t="shared" si="51"/>
        <v>0</v>
      </c>
      <c r="DC56" s="22">
        <f t="shared" si="51"/>
        <v>0</v>
      </c>
      <c r="DD56" s="22">
        <f t="shared" si="51"/>
        <v>0</v>
      </c>
      <c r="DE56" s="22">
        <f t="shared" si="51"/>
        <v>0</v>
      </c>
      <c r="DF56" s="22">
        <f t="shared" si="51"/>
        <v>10000000</v>
      </c>
      <c r="DG56" s="22">
        <f t="shared" si="51"/>
        <v>0</v>
      </c>
      <c r="DH56" s="22">
        <f t="shared" si="51"/>
        <v>0</v>
      </c>
      <c r="DI56" s="22">
        <f t="shared" si="52"/>
        <v>0</v>
      </c>
      <c r="DJ56" s="22">
        <f t="shared" si="52"/>
        <v>0</v>
      </c>
      <c r="DK56" s="22">
        <f t="shared" si="52"/>
        <v>4143036</v>
      </c>
      <c r="DM56" s="26">
        <f t="shared" si="25"/>
        <v>34826876</v>
      </c>
      <c r="DN56" s="154"/>
      <c r="DO56" s="154"/>
      <c r="DP56" s="155">
        <v>34826876</v>
      </c>
      <c r="DQ56" s="155"/>
      <c r="DR56" s="155"/>
      <c r="DS56" s="154"/>
      <c r="DT56" s="162"/>
      <c r="DU56" s="162"/>
    </row>
    <row r="57" spans="1:125" ht="36.75" hidden="1" customHeight="1" x14ac:dyDescent="0.25">
      <c r="A57" s="194"/>
      <c r="B57" s="172" t="s">
        <v>191</v>
      </c>
      <c r="C57" s="30" t="s">
        <v>192</v>
      </c>
      <c r="D57" s="19" t="s">
        <v>193</v>
      </c>
      <c r="E57" s="20">
        <v>520</v>
      </c>
      <c r="F57" s="21" t="s">
        <v>101</v>
      </c>
      <c r="G57" s="22">
        <f t="shared" si="45"/>
        <v>130000000</v>
      </c>
      <c r="H57" s="31"/>
      <c r="I57" s="31"/>
      <c r="J57" s="31"/>
      <c r="K57" s="31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>
        <v>130000000</v>
      </c>
      <c r="W57" s="22"/>
      <c r="X57" s="22"/>
      <c r="Y57" s="22"/>
      <c r="Z57" s="22"/>
      <c r="AA57" s="22"/>
      <c r="AB57" s="23">
        <f t="shared" si="1"/>
        <v>0.23076923076923078</v>
      </c>
      <c r="AC57" s="22">
        <f t="shared" si="55"/>
        <v>30000000</v>
      </c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22"/>
      <c r="AR57" s="22">
        <f>+'[2]FEBRERO 2017'!$X$936</f>
        <v>30000000</v>
      </c>
      <c r="AS57" s="22"/>
      <c r="AT57" s="22"/>
      <c r="AU57" s="22"/>
      <c r="AV57" s="22"/>
      <c r="AW57" s="22"/>
      <c r="AX57" s="23">
        <f t="shared" si="3"/>
        <v>0.76923076923076916</v>
      </c>
      <c r="AY57" s="22">
        <f t="shared" si="46"/>
        <v>100000000</v>
      </c>
      <c r="AZ57" s="22">
        <f t="shared" si="53"/>
        <v>0</v>
      </c>
      <c r="BA57" s="22">
        <f t="shared" si="47"/>
        <v>0</v>
      </c>
      <c r="BB57" s="22">
        <f t="shared" si="47"/>
        <v>0</v>
      </c>
      <c r="BC57" s="22">
        <f t="shared" si="47"/>
        <v>0</v>
      </c>
      <c r="BD57" s="22">
        <f t="shared" si="47"/>
        <v>0</v>
      </c>
      <c r="BE57" s="22">
        <f t="shared" si="47"/>
        <v>0</v>
      </c>
      <c r="BF57" s="22">
        <f t="shared" si="47"/>
        <v>0</v>
      </c>
      <c r="BG57" s="22">
        <f t="shared" si="47"/>
        <v>0</v>
      </c>
      <c r="BH57" s="22">
        <f t="shared" si="47"/>
        <v>0</v>
      </c>
      <c r="BI57" s="22">
        <f t="shared" si="47"/>
        <v>0</v>
      </c>
      <c r="BJ57" s="22">
        <f t="shared" si="47"/>
        <v>0</v>
      </c>
      <c r="BK57" s="22">
        <f t="shared" si="47"/>
        <v>0</v>
      </c>
      <c r="BL57" s="22">
        <f t="shared" si="47"/>
        <v>0</v>
      </c>
      <c r="BM57" s="22">
        <f t="shared" si="47"/>
        <v>0</v>
      </c>
      <c r="BN57" s="22">
        <f t="shared" si="47"/>
        <v>100000000</v>
      </c>
      <c r="BO57" s="22">
        <f t="shared" si="47"/>
        <v>0</v>
      </c>
      <c r="BP57" s="22">
        <f t="shared" si="47"/>
        <v>0</v>
      </c>
      <c r="BQ57" s="22">
        <f t="shared" si="48"/>
        <v>0</v>
      </c>
      <c r="BR57" s="22">
        <f t="shared" si="48"/>
        <v>0</v>
      </c>
      <c r="BS57" s="22">
        <f t="shared" si="48"/>
        <v>0</v>
      </c>
      <c r="BT57" s="23">
        <f t="shared" si="7"/>
        <v>0</v>
      </c>
      <c r="BU57" s="22">
        <f t="shared" si="49"/>
        <v>0</v>
      </c>
      <c r="BV57" s="22"/>
      <c r="BW57" s="22"/>
      <c r="BX57" s="22"/>
      <c r="BY57" s="22"/>
      <c r="BZ57" s="22"/>
      <c r="CA57" s="22"/>
      <c r="CB57" s="22"/>
      <c r="CC57" s="22"/>
      <c r="CD57" s="22"/>
      <c r="CE57" s="22"/>
      <c r="CF57" s="22"/>
      <c r="CG57" s="22"/>
      <c r="CH57" s="22"/>
      <c r="CI57" s="22"/>
      <c r="CJ57" s="22"/>
      <c r="CK57" s="22"/>
      <c r="CL57" s="22"/>
      <c r="CM57" s="22"/>
      <c r="CN57" s="22"/>
      <c r="CO57" s="22"/>
      <c r="CP57" s="23">
        <f t="shared" si="44"/>
        <v>1</v>
      </c>
      <c r="CQ57" s="22">
        <f t="shared" si="50"/>
        <v>130000000</v>
      </c>
      <c r="CR57" s="22">
        <f t="shared" si="54"/>
        <v>0</v>
      </c>
      <c r="CS57" s="22">
        <f t="shared" si="51"/>
        <v>0</v>
      </c>
      <c r="CT57" s="22">
        <f t="shared" si="51"/>
        <v>0</v>
      </c>
      <c r="CU57" s="22">
        <f t="shared" si="51"/>
        <v>0</v>
      </c>
      <c r="CV57" s="22">
        <f t="shared" si="51"/>
        <v>0</v>
      </c>
      <c r="CW57" s="22">
        <f t="shared" si="51"/>
        <v>0</v>
      </c>
      <c r="CX57" s="22">
        <f t="shared" si="51"/>
        <v>0</v>
      </c>
      <c r="CY57" s="22">
        <f t="shared" si="51"/>
        <v>0</v>
      </c>
      <c r="CZ57" s="22">
        <f t="shared" si="51"/>
        <v>0</v>
      </c>
      <c r="DA57" s="22">
        <f t="shared" si="51"/>
        <v>0</v>
      </c>
      <c r="DB57" s="22">
        <f t="shared" si="51"/>
        <v>0</v>
      </c>
      <c r="DC57" s="22">
        <f t="shared" si="51"/>
        <v>0</v>
      </c>
      <c r="DD57" s="22">
        <f t="shared" si="51"/>
        <v>0</v>
      </c>
      <c r="DE57" s="22">
        <f t="shared" si="51"/>
        <v>0</v>
      </c>
      <c r="DF57" s="22">
        <f t="shared" si="51"/>
        <v>130000000</v>
      </c>
      <c r="DG57" s="22">
        <f t="shared" si="51"/>
        <v>0</v>
      </c>
      <c r="DH57" s="22">
        <f t="shared" si="51"/>
        <v>0</v>
      </c>
      <c r="DI57" s="22">
        <f t="shared" si="52"/>
        <v>0</v>
      </c>
      <c r="DJ57" s="22">
        <f t="shared" si="52"/>
        <v>0</v>
      </c>
      <c r="DK57" s="22">
        <f t="shared" si="52"/>
        <v>0</v>
      </c>
      <c r="DM57" s="26">
        <f t="shared" si="25"/>
        <v>130000000</v>
      </c>
      <c r="DN57" s="154"/>
      <c r="DO57" s="154"/>
      <c r="DP57" s="155">
        <v>130000000</v>
      </c>
      <c r="DQ57" s="155"/>
      <c r="DR57" s="155"/>
      <c r="DS57" s="154"/>
      <c r="DT57" s="162"/>
      <c r="DU57" s="162"/>
    </row>
    <row r="58" spans="1:125" ht="33.75" hidden="1" customHeight="1" x14ac:dyDescent="0.25">
      <c r="A58" s="194"/>
      <c r="B58" s="173"/>
      <c r="C58" s="30" t="s">
        <v>194</v>
      </c>
      <c r="D58" s="19" t="s">
        <v>195</v>
      </c>
      <c r="E58" s="20">
        <v>520</v>
      </c>
      <c r="F58" s="21" t="s">
        <v>101</v>
      </c>
      <c r="G58" s="22">
        <f t="shared" si="45"/>
        <v>1018432040</v>
      </c>
      <c r="H58" s="45"/>
      <c r="I58" s="31"/>
      <c r="J58" s="31"/>
      <c r="K58" s="31"/>
      <c r="L58" s="22"/>
      <c r="M58" s="22"/>
      <c r="N58" s="22"/>
      <c r="O58" s="22"/>
      <c r="P58" s="22"/>
      <c r="Q58" s="22"/>
      <c r="R58" s="22"/>
      <c r="S58" s="22">
        <f>1000000000+18432040</f>
        <v>1018432040</v>
      </c>
      <c r="T58" s="22"/>
      <c r="U58" s="22"/>
      <c r="V58" s="22"/>
      <c r="W58" s="22"/>
      <c r="X58" s="22"/>
      <c r="Y58" s="22"/>
      <c r="Z58" s="22"/>
      <c r="AA58" s="22"/>
      <c r="AB58" s="23">
        <f t="shared" si="1"/>
        <v>0</v>
      </c>
      <c r="AC58" s="22">
        <f t="shared" si="55"/>
        <v>0</v>
      </c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22"/>
      <c r="AU58" s="22"/>
      <c r="AV58" s="22"/>
      <c r="AW58" s="22"/>
      <c r="AX58" s="23">
        <f t="shared" si="3"/>
        <v>1</v>
      </c>
      <c r="AY58" s="22">
        <f t="shared" si="46"/>
        <v>1018432040</v>
      </c>
      <c r="AZ58" s="22">
        <f t="shared" si="53"/>
        <v>0</v>
      </c>
      <c r="BA58" s="22">
        <f t="shared" si="47"/>
        <v>0</v>
      </c>
      <c r="BB58" s="22">
        <f t="shared" si="47"/>
        <v>0</v>
      </c>
      <c r="BC58" s="22">
        <f t="shared" si="47"/>
        <v>0</v>
      </c>
      <c r="BD58" s="22">
        <f t="shared" si="47"/>
        <v>0</v>
      </c>
      <c r="BE58" s="22">
        <f t="shared" si="47"/>
        <v>0</v>
      </c>
      <c r="BF58" s="22">
        <f t="shared" si="47"/>
        <v>0</v>
      </c>
      <c r="BG58" s="22">
        <f t="shared" si="47"/>
        <v>0</v>
      </c>
      <c r="BH58" s="22">
        <f t="shared" si="47"/>
        <v>0</v>
      </c>
      <c r="BI58" s="22">
        <f t="shared" si="47"/>
        <v>0</v>
      </c>
      <c r="BJ58" s="22">
        <f t="shared" si="47"/>
        <v>0</v>
      </c>
      <c r="BK58" s="22">
        <f t="shared" si="47"/>
        <v>1018432040</v>
      </c>
      <c r="BL58" s="22">
        <f t="shared" si="47"/>
        <v>0</v>
      </c>
      <c r="BM58" s="22">
        <f t="shared" si="47"/>
        <v>0</v>
      </c>
      <c r="BN58" s="22">
        <f t="shared" si="47"/>
        <v>0</v>
      </c>
      <c r="BO58" s="22">
        <f t="shared" si="47"/>
        <v>0</v>
      </c>
      <c r="BP58" s="22">
        <f t="shared" si="47"/>
        <v>0</v>
      </c>
      <c r="BQ58" s="22">
        <f t="shared" si="48"/>
        <v>0</v>
      </c>
      <c r="BR58" s="22">
        <f t="shared" si="48"/>
        <v>0</v>
      </c>
      <c r="BS58" s="22">
        <f t="shared" si="48"/>
        <v>0</v>
      </c>
      <c r="BT58" s="23">
        <f t="shared" si="7"/>
        <v>0</v>
      </c>
      <c r="BU58" s="22">
        <f t="shared" si="49"/>
        <v>0</v>
      </c>
      <c r="BV58" s="22"/>
      <c r="BW58" s="22"/>
      <c r="BX58" s="22"/>
      <c r="BY58" s="22"/>
      <c r="BZ58" s="22"/>
      <c r="CA58" s="22"/>
      <c r="CB58" s="22"/>
      <c r="CC58" s="22"/>
      <c r="CD58" s="22"/>
      <c r="CE58" s="22"/>
      <c r="CF58" s="22"/>
      <c r="CG58" s="22"/>
      <c r="CH58" s="22"/>
      <c r="CI58" s="22"/>
      <c r="CJ58" s="22"/>
      <c r="CK58" s="22"/>
      <c r="CL58" s="22"/>
      <c r="CM58" s="22"/>
      <c r="CN58" s="22"/>
      <c r="CO58" s="22"/>
      <c r="CP58" s="23">
        <f t="shared" si="44"/>
        <v>1</v>
      </c>
      <c r="CQ58" s="22">
        <f t="shared" si="50"/>
        <v>1018432040</v>
      </c>
      <c r="CR58" s="22">
        <f t="shared" si="54"/>
        <v>0</v>
      </c>
      <c r="CS58" s="22">
        <f t="shared" si="51"/>
        <v>0</v>
      </c>
      <c r="CT58" s="22">
        <f t="shared" si="51"/>
        <v>0</v>
      </c>
      <c r="CU58" s="22">
        <f t="shared" si="51"/>
        <v>0</v>
      </c>
      <c r="CV58" s="22">
        <f t="shared" si="51"/>
        <v>0</v>
      </c>
      <c r="CW58" s="22">
        <f t="shared" si="51"/>
        <v>0</v>
      </c>
      <c r="CX58" s="22">
        <f t="shared" si="51"/>
        <v>0</v>
      </c>
      <c r="CY58" s="22">
        <f t="shared" si="51"/>
        <v>0</v>
      </c>
      <c r="CZ58" s="22">
        <f t="shared" si="51"/>
        <v>0</v>
      </c>
      <c r="DA58" s="22">
        <f t="shared" si="51"/>
        <v>0</v>
      </c>
      <c r="DB58" s="22">
        <f t="shared" si="51"/>
        <v>0</v>
      </c>
      <c r="DC58" s="22">
        <f t="shared" si="51"/>
        <v>1018432040</v>
      </c>
      <c r="DD58" s="22">
        <f t="shared" si="51"/>
        <v>0</v>
      </c>
      <c r="DE58" s="22">
        <f t="shared" si="51"/>
        <v>0</v>
      </c>
      <c r="DF58" s="22">
        <f t="shared" si="51"/>
        <v>0</v>
      </c>
      <c r="DG58" s="22">
        <f t="shared" si="51"/>
        <v>0</v>
      </c>
      <c r="DH58" s="22">
        <f t="shared" si="51"/>
        <v>0</v>
      </c>
      <c r="DI58" s="22">
        <f t="shared" si="52"/>
        <v>0</v>
      </c>
      <c r="DJ58" s="22">
        <f t="shared" si="52"/>
        <v>0</v>
      </c>
      <c r="DK58" s="22">
        <f t="shared" si="52"/>
        <v>0</v>
      </c>
      <c r="DM58" s="26">
        <f t="shared" si="25"/>
        <v>1018432040</v>
      </c>
      <c r="DN58" s="154"/>
      <c r="DO58" s="154"/>
      <c r="DP58" s="155">
        <v>1018432040</v>
      </c>
      <c r="DQ58" s="155"/>
      <c r="DR58" s="155"/>
      <c r="DS58" s="154"/>
      <c r="DT58" s="162"/>
      <c r="DU58" s="162"/>
    </row>
    <row r="59" spans="1:125" ht="30.75" hidden="1" customHeight="1" x14ac:dyDescent="0.25">
      <c r="A59" s="194"/>
      <c r="B59" s="173"/>
      <c r="C59" s="30" t="s">
        <v>196</v>
      </c>
      <c r="D59" s="19" t="s">
        <v>197</v>
      </c>
      <c r="E59" s="20">
        <v>520</v>
      </c>
      <c r="F59" s="21" t="s">
        <v>198</v>
      </c>
      <c r="G59" s="22">
        <f t="shared" si="45"/>
        <v>94000000</v>
      </c>
      <c r="H59" s="31"/>
      <c r="I59" s="31"/>
      <c r="J59" s="31"/>
      <c r="K59" s="31"/>
      <c r="L59" s="31"/>
      <c r="M59" s="22"/>
      <c r="N59" s="22"/>
      <c r="O59" s="22"/>
      <c r="P59" s="22"/>
      <c r="Q59" s="22"/>
      <c r="R59" s="22"/>
      <c r="S59" s="22"/>
      <c r="T59" s="22"/>
      <c r="U59" s="22"/>
      <c r="V59" s="22">
        <v>50000000</v>
      </c>
      <c r="W59" s="22"/>
      <c r="X59" s="22"/>
      <c r="Y59" s="22"/>
      <c r="Z59" s="22"/>
      <c r="AA59" s="22">
        <v>44000000</v>
      </c>
      <c r="AB59" s="23">
        <f t="shared" si="1"/>
        <v>0.11398818085106383</v>
      </c>
      <c r="AC59" s="22">
        <f t="shared" si="55"/>
        <v>10714889</v>
      </c>
      <c r="AD59" s="22"/>
      <c r="AE59" s="22"/>
      <c r="AF59" s="22"/>
      <c r="AG59" s="22"/>
      <c r="AH59" s="22"/>
      <c r="AI59" s="22"/>
      <c r="AJ59" s="22"/>
      <c r="AK59" s="22"/>
      <c r="AL59" s="22"/>
      <c r="AM59" s="22"/>
      <c r="AN59" s="22"/>
      <c r="AO59" s="22"/>
      <c r="AP59" s="22"/>
      <c r="AQ59" s="22"/>
      <c r="AR59" s="22">
        <f>+'[2]FEBRERO 2017'!$X$951</f>
        <v>8639000</v>
      </c>
      <c r="AS59" s="22"/>
      <c r="AT59" s="22"/>
      <c r="AU59" s="22"/>
      <c r="AV59" s="22"/>
      <c r="AW59" s="22">
        <f>+'[2]FEBRERO 2017'!$AC$951</f>
        <v>2075889</v>
      </c>
      <c r="AX59" s="23">
        <f t="shared" si="3"/>
        <v>0.88601181914893612</v>
      </c>
      <c r="AY59" s="22">
        <f t="shared" si="46"/>
        <v>83285111</v>
      </c>
      <c r="AZ59" s="22">
        <f t="shared" si="53"/>
        <v>0</v>
      </c>
      <c r="BA59" s="22">
        <f t="shared" si="47"/>
        <v>0</v>
      </c>
      <c r="BB59" s="22">
        <f t="shared" si="47"/>
        <v>0</v>
      </c>
      <c r="BC59" s="22">
        <f t="shared" si="47"/>
        <v>0</v>
      </c>
      <c r="BD59" s="22">
        <f t="shared" si="47"/>
        <v>0</v>
      </c>
      <c r="BE59" s="22">
        <f t="shared" si="47"/>
        <v>0</v>
      </c>
      <c r="BF59" s="22">
        <f t="shared" si="47"/>
        <v>0</v>
      </c>
      <c r="BG59" s="22">
        <f t="shared" si="47"/>
        <v>0</v>
      </c>
      <c r="BH59" s="22">
        <f t="shared" si="47"/>
        <v>0</v>
      </c>
      <c r="BI59" s="22">
        <f t="shared" si="47"/>
        <v>0</v>
      </c>
      <c r="BJ59" s="22">
        <f t="shared" si="47"/>
        <v>0</v>
      </c>
      <c r="BK59" s="22">
        <f t="shared" si="47"/>
        <v>0</v>
      </c>
      <c r="BL59" s="22">
        <f t="shared" si="47"/>
        <v>0</v>
      </c>
      <c r="BM59" s="22">
        <f t="shared" si="47"/>
        <v>0</v>
      </c>
      <c r="BN59" s="22">
        <f t="shared" si="47"/>
        <v>41361000</v>
      </c>
      <c r="BO59" s="22">
        <f t="shared" si="47"/>
        <v>0</v>
      </c>
      <c r="BP59" s="22">
        <f t="shared" si="47"/>
        <v>0</v>
      </c>
      <c r="BQ59" s="22">
        <f t="shared" si="48"/>
        <v>0</v>
      </c>
      <c r="BR59" s="22">
        <f t="shared" si="48"/>
        <v>0</v>
      </c>
      <c r="BS59" s="22">
        <f t="shared" si="48"/>
        <v>41924111</v>
      </c>
      <c r="BT59" s="23">
        <f t="shared" si="7"/>
        <v>0.11398818085106383</v>
      </c>
      <c r="BU59" s="22">
        <f t="shared" si="49"/>
        <v>10714889</v>
      </c>
      <c r="BV59" s="22"/>
      <c r="BW59" s="22"/>
      <c r="BX59" s="22"/>
      <c r="BY59" s="22"/>
      <c r="BZ59" s="22"/>
      <c r="CA59" s="22"/>
      <c r="CB59" s="22"/>
      <c r="CC59" s="22"/>
      <c r="CD59" s="22"/>
      <c r="CE59" s="22"/>
      <c r="CF59" s="22"/>
      <c r="CG59" s="22"/>
      <c r="CH59" s="22"/>
      <c r="CI59" s="22"/>
      <c r="CJ59" s="22">
        <f>+'[1]ENERO 2017'!$H$741</f>
        <v>8639000</v>
      </c>
      <c r="CK59" s="22"/>
      <c r="CL59" s="22"/>
      <c r="CM59" s="22"/>
      <c r="CN59" s="22"/>
      <c r="CO59" s="22">
        <f>+'[2]FEBRERO 2017'!$H$954+'[2]FEBRERO 2017'!$H$955</f>
        <v>2075889</v>
      </c>
      <c r="CP59" s="23">
        <f t="shared" si="44"/>
        <v>0.88601181914893612</v>
      </c>
      <c r="CQ59" s="22">
        <f t="shared" si="50"/>
        <v>83285111</v>
      </c>
      <c r="CR59" s="22">
        <f t="shared" si="54"/>
        <v>0</v>
      </c>
      <c r="CS59" s="22">
        <f t="shared" si="51"/>
        <v>0</v>
      </c>
      <c r="CT59" s="22">
        <f t="shared" si="51"/>
        <v>0</v>
      </c>
      <c r="CU59" s="22">
        <f t="shared" si="51"/>
        <v>0</v>
      </c>
      <c r="CV59" s="22">
        <f t="shared" si="51"/>
        <v>0</v>
      </c>
      <c r="CW59" s="22">
        <f t="shared" si="51"/>
        <v>0</v>
      </c>
      <c r="CX59" s="22">
        <f t="shared" si="51"/>
        <v>0</v>
      </c>
      <c r="CY59" s="22">
        <f t="shared" si="51"/>
        <v>0</v>
      </c>
      <c r="CZ59" s="22">
        <f t="shared" si="51"/>
        <v>0</v>
      </c>
      <c r="DA59" s="22">
        <f t="shared" si="51"/>
        <v>0</v>
      </c>
      <c r="DB59" s="22">
        <f t="shared" si="51"/>
        <v>0</v>
      </c>
      <c r="DC59" s="22">
        <f t="shared" si="51"/>
        <v>0</v>
      </c>
      <c r="DD59" s="22">
        <f t="shared" si="51"/>
        <v>0</v>
      </c>
      <c r="DE59" s="22">
        <f t="shared" si="51"/>
        <v>0</v>
      </c>
      <c r="DF59" s="22">
        <f t="shared" si="51"/>
        <v>41361000</v>
      </c>
      <c r="DG59" s="22">
        <f t="shared" si="51"/>
        <v>0</v>
      </c>
      <c r="DH59" s="22">
        <f t="shared" si="51"/>
        <v>0</v>
      </c>
      <c r="DI59" s="22">
        <f t="shared" si="52"/>
        <v>0</v>
      </c>
      <c r="DJ59" s="22">
        <f t="shared" si="52"/>
        <v>0</v>
      </c>
      <c r="DK59" s="22">
        <f t="shared" si="52"/>
        <v>41924111</v>
      </c>
      <c r="DM59" s="26">
        <f t="shared" si="25"/>
        <v>94000000</v>
      </c>
      <c r="DN59" s="150"/>
      <c r="DO59" s="154"/>
      <c r="DP59" s="155">
        <v>94000000</v>
      </c>
      <c r="DQ59" s="155"/>
      <c r="DR59" s="155"/>
      <c r="DS59" s="154"/>
      <c r="DT59" s="162"/>
      <c r="DU59" s="162"/>
    </row>
    <row r="60" spans="1:125" ht="34.5" hidden="1" customHeight="1" x14ac:dyDescent="0.25">
      <c r="A60" s="194"/>
      <c r="B60" s="173"/>
      <c r="C60" s="30" t="s">
        <v>199</v>
      </c>
      <c r="D60" s="19" t="s">
        <v>200</v>
      </c>
      <c r="E60" s="20">
        <v>520</v>
      </c>
      <c r="F60" s="21" t="s">
        <v>101</v>
      </c>
      <c r="G60" s="22">
        <f t="shared" si="45"/>
        <v>10000000</v>
      </c>
      <c r="H60" s="31"/>
      <c r="I60" s="31"/>
      <c r="J60" s="31"/>
      <c r="K60" s="31"/>
      <c r="L60" s="31"/>
      <c r="M60" s="22"/>
      <c r="N60" s="22"/>
      <c r="O60" s="22"/>
      <c r="P60" s="22"/>
      <c r="Q60" s="22"/>
      <c r="R60" s="22"/>
      <c r="S60" s="22"/>
      <c r="T60" s="22"/>
      <c r="U60" s="22"/>
      <c r="V60" s="22">
        <v>10000000</v>
      </c>
      <c r="W60" s="22"/>
      <c r="X60" s="22"/>
      <c r="Y60" s="22"/>
      <c r="Z60" s="22"/>
      <c r="AA60" s="22"/>
      <c r="AB60" s="23">
        <f t="shared" si="1"/>
        <v>0.8</v>
      </c>
      <c r="AC60" s="22">
        <f t="shared" si="55"/>
        <v>8000000</v>
      </c>
      <c r="AD60" s="22"/>
      <c r="AE60" s="22"/>
      <c r="AF60" s="22"/>
      <c r="AG60" s="22"/>
      <c r="AH60" s="22"/>
      <c r="AI60" s="22"/>
      <c r="AJ60" s="22"/>
      <c r="AK60" s="22"/>
      <c r="AL60" s="22"/>
      <c r="AM60" s="22"/>
      <c r="AN60" s="22"/>
      <c r="AO60" s="22"/>
      <c r="AP60" s="22"/>
      <c r="AQ60" s="22"/>
      <c r="AR60" s="22">
        <f>+'[2]FEBRERO 2017'!$X$960</f>
        <v>8000000</v>
      </c>
      <c r="AS60" s="22"/>
      <c r="AT60" s="22"/>
      <c r="AU60" s="22"/>
      <c r="AV60" s="22"/>
      <c r="AW60" s="22"/>
      <c r="AX60" s="23">
        <f t="shared" si="3"/>
        <v>0.19999999999999996</v>
      </c>
      <c r="AY60" s="22">
        <f t="shared" si="46"/>
        <v>2000000</v>
      </c>
      <c r="AZ60" s="22">
        <f t="shared" si="53"/>
        <v>0</v>
      </c>
      <c r="BA60" s="22">
        <f t="shared" si="47"/>
        <v>0</v>
      </c>
      <c r="BB60" s="22">
        <f t="shared" si="47"/>
        <v>0</v>
      </c>
      <c r="BC60" s="22">
        <f t="shared" si="47"/>
        <v>0</v>
      </c>
      <c r="BD60" s="22">
        <f t="shared" si="47"/>
        <v>0</v>
      </c>
      <c r="BE60" s="22">
        <f t="shared" si="47"/>
        <v>0</v>
      </c>
      <c r="BF60" s="22">
        <f t="shared" si="47"/>
        <v>0</v>
      </c>
      <c r="BG60" s="22">
        <f t="shared" si="47"/>
        <v>0</v>
      </c>
      <c r="BH60" s="22">
        <f t="shared" si="47"/>
        <v>0</v>
      </c>
      <c r="BI60" s="22">
        <f t="shared" si="47"/>
        <v>0</v>
      </c>
      <c r="BJ60" s="22">
        <f t="shared" si="47"/>
        <v>0</v>
      </c>
      <c r="BK60" s="22">
        <f t="shared" si="47"/>
        <v>0</v>
      </c>
      <c r="BL60" s="22">
        <f t="shared" si="47"/>
        <v>0</v>
      </c>
      <c r="BM60" s="22">
        <f t="shared" si="47"/>
        <v>0</v>
      </c>
      <c r="BN60" s="22">
        <f t="shared" si="47"/>
        <v>2000000</v>
      </c>
      <c r="BO60" s="22">
        <f t="shared" si="47"/>
        <v>0</v>
      </c>
      <c r="BP60" s="22">
        <f t="shared" si="47"/>
        <v>0</v>
      </c>
      <c r="BQ60" s="22">
        <f t="shared" si="48"/>
        <v>0</v>
      </c>
      <c r="BR60" s="22">
        <f t="shared" si="48"/>
        <v>0</v>
      </c>
      <c r="BS60" s="22">
        <f t="shared" si="48"/>
        <v>0</v>
      </c>
      <c r="BT60" s="23">
        <f t="shared" si="7"/>
        <v>0.5</v>
      </c>
      <c r="BU60" s="22">
        <f t="shared" si="49"/>
        <v>5000000</v>
      </c>
      <c r="BV60" s="22"/>
      <c r="BW60" s="22"/>
      <c r="BX60" s="22"/>
      <c r="BY60" s="22"/>
      <c r="BZ60" s="22"/>
      <c r="CA60" s="22"/>
      <c r="CB60" s="22"/>
      <c r="CC60" s="22"/>
      <c r="CD60" s="22"/>
      <c r="CE60" s="22"/>
      <c r="CF60" s="22"/>
      <c r="CG60" s="22"/>
      <c r="CH60" s="22"/>
      <c r="CI60" s="22"/>
      <c r="CJ60" s="22">
        <f>+'[2]FEBRERO 2017'!$H$958</f>
        <v>5000000</v>
      </c>
      <c r="CK60" s="22"/>
      <c r="CL60" s="22"/>
      <c r="CM60" s="22"/>
      <c r="CN60" s="22"/>
      <c r="CO60" s="22"/>
      <c r="CP60" s="23">
        <f t="shared" si="44"/>
        <v>0.5</v>
      </c>
      <c r="CQ60" s="22">
        <f t="shared" si="50"/>
        <v>5000000</v>
      </c>
      <c r="CR60" s="22">
        <f t="shared" si="54"/>
        <v>0</v>
      </c>
      <c r="CS60" s="22">
        <f t="shared" si="51"/>
        <v>0</v>
      </c>
      <c r="CT60" s="22">
        <f t="shared" si="51"/>
        <v>0</v>
      </c>
      <c r="CU60" s="22">
        <f t="shared" si="51"/>
        <v>0</v>
      </c>
      <c r="CV60" s="22">
        <f t="shared" si="51"/>
        <v>0</v>
      </c>
      <c r="CW60" s="22">
        <f t="shared" si="51"/>
        <v>0</v>
      </c>
      <c r="CX60" s="22">
        <f t="shared" si="51"/>
        <v>0</v>
      </c>
      <c r="CY60" s="22">
        <f t="shared" si="51"/>
        <v>0</v>
      </c>
      <c r="CZ60" s="22">
        <f t="shared" si="51"/>
        <v>0</v>
      </c>
      <c r="DA60" s="22">
        <f t="shared" si="51"/>
        <v>0</v>
      </c>
      <c r="DB60" s="22">
        <f t="shared" si="51"/>
        <v>0</v>
      </c>
      <c r="DC60" s="22">
        <f t="shared" si="51"/>
        <v>0</v>
      </c>
      <c r="DD60" s="22">
        <f t="shared" si="51"/>
        <v>0</v>
      </c>
      <c r="DE60" s="22">
        <f t="shared" si="51"/>
        <v>0</v>
      </c>
      <c r="DF60" s="22">
        <f t="shared" si="51"/>
        <v>5000000</v>
      </c>
      <c r="DG60" s="22">
        <f t="shared" si="51"/>
        <v>0</v>
      </c>
      <c r="DH60" s="22">
        <f t="shared" si="51"/>
        <v>0</v>
      </c>
      <c r="DI60" s="22">
        <f t="shared" si="52"/>
        <v>0</v>
      </c>
      <c r="DJ60" s="22">
        <f t="shared" si="52"/>
        <v>0</v>
      </c>
      <c r="DK60" s="22">
        <f t="shared" si="52"/>
        <v>0</v>
      </c>
      <c r="DM60" s="26">
        <f t="shared" si="25"/>
        <v>10000000</v>
      </c>
      <c r="DN60" s="154"/>
      <c r="DO60" s="154"/>
      <c r="DP60" s="155">
        <v>10000000</v>
      </c>
      <c r="DQ60" s="155"/>
      <c r="DR60" s="155"/>
      <c r="DS60" s="154"/>
      <c r="DT60" s="162"/>
      <c r="DU60" s="162"/>
    </row>
    <row r="61" spans="1:125" ht="27" hidden="1" customHeight="1" x14ac:dyDescent="0.25">
      <c r="A61" s="194"/>
      <c r="B61" s="173"/>
      <c r="C61" s="30" t="s">
        <v>201</v>
      </c>
      <c r="D61" s="19" t="s">
        <v>202</v>
      </c>
      <c r="E61" s="20">
        <v>520</v>
      </c>
      <c r="F61" s="21" t="s">
        <v>159</v>
      </c>
      <c r="G61" s="22">
        <f t="shared" si="45"/>
        <v>11500000</v>
      </c>
      <c r="H61" s="31"/>
      <c r="I61" s="22">
        <v>10000000</v>
      </c>
      <c r="J61" s="31"/>
      <c r="K61" s="31"/>
      <c r="L61" s="31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>
        <v>1500000</v>
      </c>
      <c r="AB61" s="23">
        <f t="shared" si="1"/>
        <v>0</v>
      </c>
      <c r="AC61" s="22">
        <f t="shared" si="55"/>
        <v>0</v>
      </c>
      <c r="AD61" s="22"/>
      <c r="AE61" s="22"/>
      <c r="AF61" s="22"/>
      <c r="AG61" s="22"/>
      <c r="AH61" s="22"/>
      <c r="AI61" s="22"/>
      <c r="AJ61" s="22"/>
      <c r="AK61" s="22"/>
      <c r="AL61" s="22"/>
      <c r="AM61" s="22"/>
      <c r="AN61" s="22"/>
      <c r="AO61" s="22"/>
      <c r="AP61" s="22"/>
      <c r="AQ61" s="22"/>
      <c r="AR61" s="22"/>
      <c r="AS61" s="22"/>
      <c r="AT61" s="22"/>
      <c r="AU61" s="22"/>
      <c r="AV61" s="22"/>
      <c r="AW61" s="22"/>
      <c r="AX61" s="23">
        <f t="shared" si="3"/>
        <v>1</v>
      </c>
      <c r="AY61" s="22">
        <f t="shared" si="46"/>
        <v>11500000</v>
      </c>
      <c r="AZ61" s="22">
        <f t="shared" si="53"/>
        <v>0</v>
      </c>
      <c r="BA61" s="22">
        <f t="shared" si="47"/>
        <v>10000000</v>
      </c>
      <c r="BB61" s="22">
        <f t="shared" si="47"/>
        <v>0</v>
      </c>
      <c r="BC61" s="22">
        <f t="shared" si="47"/>
        <v>0</v>
      </c>
      <c r="BD61" s="22">
        <f t="shared" si="47"/>
        <v>0</v>
      </c>
      <c r="BE61" s="22">
        <f t="shared" si="47"/>
        <v>0</v>
      </c>
      <c r="BF61" s="22">
        <f t="shared" si="47"/>
        <v>0</v>
      </c>
      <c r="BG61" s="22">
        <f t="shared" si="47"/>
        <v>0</v>
      </c>
      <c r="BH61" s="22">
        <f t="shared" si="47"/>
        <v>0</v>
      </c>
      <c r="BI61" s="22">
        <f t="shared" si="47"/>
        <v>0</v>
      </c>
      <c r="BJ61" s="22">
        <f t="shared" si="47"/>
        <v>0</v>
      </c>
      <c r="BK61" s="22">
        <f t="shared" si="47"/>
        <v>0</v>
      </c>
      <c r="BL61" s="22">
        <f t="shared" si="47"/>
        <v>0</v>
      </c>
      <c r="BM61" s="22">
        <f t="shared" si="47"/>
        <v>0</v>
      </c>
      <c r="BN61" s="22">
        <f t="shared" si="47"/>
        <v>0</v>
      </c>
      <c r="BO61" s="22">
        <f t="shared" si="47"/>
        <v>0</v>
      </c>
      <c r="BP61" s="22">
        <f t="shared" si="47"/>
        <v>0</v>
      </c>
      <c r="BQ61" s="22">
        <f t="shared" si="48"/>
        <v>0</v>
      </c>
      <c r="BR61" s="22">
        <f t="shared" si="48"/>
        <v>0</v>
      </c>
      <c r="BS61" s="22">
        <f t="shared" si="48"/>
        <v>1500000</v>
      </c>
      <c r="BT61" s="23">
        <f t="shared" si="7"/>
        <v>0</v>
      </c>
      <c r="BU61" s="22">
        <f t="shared" si="49"/>
        <v>0</v>
      </c>
      <c r="BV61" s="22"/>
      <c r="BW61" s="22"/>
      <c r="BX61" s="22"/>
      <c r="BY61" s="22"/>
      <c r="BZ61" s="22"/>
      <c r="CA61" s="22"/>
      <c r="CB61" s="22"/>
      <c r="CC61" s="22"/>
      <c r="CD61" s="22"/>
      <c r="CE61" s="22"/>
      <c r="CF61" s="22"/>
      <c r="CG61" s="22"/>
      <c r="CH61" s="22"/>
      <c r="CI61" s="22"/>
      <c r="CJ61" s="22"/>
      <c r="CK61" s="22"/>
      <c r="CL61" s="22"/>
      <c r="CM61" s="22"/>
      <c r="CN61" s="22"/>
      <c r="CO61" s="22"/>
      <c r="CP61" s="23">
        <f t="shared" si="44"/>
        <v>1</v>
      </c>
      <c r="CQ61" s="22">
        <f t="shared" si="50"/>
        <v>11500000</v>
      </c>
      <c r="CR61" s="22">
        <f t="shared" si="54"/>
        <v>0</v>
      </c>
      <c r="CS61" s="22">
        <f t="shared" si="51"/>
        <v>10000000</v>
      </c>
      <c r="CT61" s="22">
        <f t="shared" si="51"/>
        <v>0</v>
      </c>
      <c r="CU61" s="22">
        <f t="shared" si="51"/>
        <v>0</v>
      </c>
      <c r="CV61" s="22">
        <f t="shared" si="51"/>
        <v>0</v>
      </c>
      <c r="CW61" s="22">
        <f t="shared" si="51"/>
        <v>0</v>
      </c>
      <c r="CX61" s="22">
        <f t="shared" si="51"/>
        <v>0</v>
      </c>
      <c r="CY61" s="22">
        <f t="shared" si="51"/>
        <v>0</v>
      </c>
      <c r="CZ61" s="22">
        <f t="shared" si="51"/>
        <v>0</v>
      </c>
      <c r="DA61" s="22">
        <f t="shared" si="51"/>
        <v>0</v>
      </c>
      <c r="DB61" s="22">
        <f t="shared" si="51"/>
        <v>0</v>
      </c>
      <c r="DC61" s="22">
        <f t="shared" si="51"/>
        <v>0</v>
      </c>
      <c r="DD61" s="22">
        <f t="shared" si="51"/>
        <v>0</v>
      </c>
      <c r="DE61" s="22">
        <f t="shared" si="51"/>
        <v>0</v>
      </c>
      <c r="DF61" s="22">
        <f t="shared" si="51"/>
        <v>0</v>
      </c>
      <c r="DG61" s="22">
        <f t="shared" si="51"/>
        <v>0</v>
      </c>
      <c r="DH61" s="22">
        <f t="shared" si="51"/>
        <v>0</v>
      </c>
      <c r="DI61" s="22">
        <f t="shared" si="52"/>
        <v>0</v>
      </c>
      <c r="DJ61" s="22">
        <f t="shared" si="52"/>
        <v>0</v>
      </c>
      <c r="DK61" s="22">
        <f t="shared" si="52"/>
        <v>1500000</v>
      </c>
      <c r="DM61" s="26">
        <f t="shared" si="25"/>
        <v>11500000</v>
      </c>
      <c r="DN61" s="154"/>
      <c r="DO61" s="154"/>
      <c r="DP61" s="155">
        <v>11500000</v>
      </c>
      <c r="DQ61" s="155"/>
      <c r="DR61" s="155"/>
      <c r="DS61" s="154"/>
      <c r="DT61" s="162"/>
      <c r="DU61" s="162"/>
    </row>
    <row r="62" spans="1:125" ht="69" hidden="1" customHeight="1" x14ac:dyDescent="0.25">
      <c r="A62" s="194"/>
      <c r="B62" s="173"/>
      <c r="C62" s="30" t="s">
        <v>203</v>
      </c>
      <c r="D62" s="19" t="s">
        <v>204</v>
      </c>
      <c r="E62" s="20">
        <v>520</v>
      </c>
      <c r="F62" s="21" t="s">
        <v>205</v>
      </c>
      <c r="G62" s="22">
        <f t="shared" si="45"/>
        <v>294084973</v>
      </c>
      <c r="H62" s="31"/>
      <c r="I62" s="31"/>
      <c r="J62" s="31"/>
      <c r="K62" s="31"/>
      <c r="L62" s="31"/>
      <c r="M62" s="22"/>
      <c r="N62" s="22"/>
      <c r="O62" s="22"/>
      <c r="P62" s="22"/>
      <c r="Q62" s="22"/>
      <c r="R62" s="22"/>
      <c r="S62" s="22"/>
      <c r="T62" s="22"/>
      <c r="U62" s="22"/>
      <c r="V62" s="22">
        <v>20084973</v>
      </c>
      <c r="W62" s="22"/>
      <c r="X62" s="22"/>
      <c r="Y62" s="22"/>
      <c r="Z62" s="22"/>
      <c r="AA62" s="22">
        <f>273000000+1000000</f>
        <v>274000000</v>
      </c>
      <c r="AB62" s="23">
        <f t="shared" si="1"/>
        <v>0.85028197615523859</v>
      </c>
      <c r="AC62" s="22">
        <f t="shared" si="55"/>
        <v>250055152</v>
      </c>
      <c r="AD62" s="22"/>
      <c r="AE62" s="22"/>
      <c r="AF62" s="22"/>
      <c r="AG62" s="22"/>
      <c r="AH62" s="22"/>
      <c r="AI62" s="22"/>
      <c r="AJ62" s="22"/>
      <c r="AK62" s="22"/>
      <c r="AL62" s="22"/>
      <c r="AM62" s="22"/>
      <c r="AN62" s="22"/>
      <c r="AO62" s="22"/>
      <c r="AP62" s="22"/>
      <c r="AQ62" s="22"/>
      <c r="AR62" s="22">
        <f>+'[2]FEBRERO 2017'!$X$974</f>
        <v>17944922</v>
      </c>
      <c r="AS62" s="22"/>
      <c r="AT62" s="22"/>
      <c r="AU62" s="22"/>
      <c r="AV62" s="22"/>
      <c r="AW62" s="22">
        <f>+'[2]FEBRERO 2017'!$AC$974</f>
        <v>232110230</v>
      </c>
      <c r="AX62" s="23">
        <f t="shared" si="3"/>
        <v>0.14971802384476141</v>
      </c>
      <c r="AY62" s="22">
        <f t="shared" si="46"/>
        <v>44029821</v>
      </c>
      <c r="AZ62" s="22">
        <f t="shared" si="53"/>
        <v>0</v>
      </c>
      <c r="BA62" s="22">
        <f t="shared" si="47"/>
        <v>0</v>
      </c>
      <c r="BB62" s="22">
        <f t="shared" si="47"/>
        <v>0</v>
      </c>
      <c r="BC62" s="22">
        <f t="shared" si="47"/>
        <v>0</v>
      </c>
      <c r="BD62" s="22">
        <f t="shared" si="47"/>
        <v>0</v>
      </c>
      <c r="BE62" s="22">
        <f t="shared" si="47"/>
        <v>0</v>
      </c>
      <c r="BF62" s="22">
        <f t="shared" si="47"/>
        <v>0</v>
      </c>
      <c r="BG62" s="22">
        <f t="shared" si="47"/>
        <v>0</v>
      </c>
      <c r="BH62" s="22">
        <f t="shared" si="47"/>
        <v>0</v>
      </c>
      <c r="BI62" s="22">
        <f t="shared" si="47"/>
        <v>0</v>
      </c>
      <c r="BJ62" s="22">
        <f t="shared" si="47"/>
        <v>0</v>
      </c>
      <c r="BK62" s="22">
        <f t="shared" si="47"/>
        <v>0</v>
      </c>
      <c r="BL62" s="22">
        <f t="shared" si="47"/>
        <v>0</v>
      </c>
      <c r="BM62" s="22">
        <f t="shared" si="47"/>
        <v>0</v>
      </c>
      <c r="BN62" s="22">
        <f t="shared" si="47"/>
        <v>2140051</v>
      </c>
      <c r="BO62" s="22">
        <f t="shared" si="47"/>
        <v>0</v>
      </c>
      <c r="BP62" s="22">
        <f t="shared" si="47"/>
        <v>0</v>
      </c>
      <c r="BQ62" s="22">
        <f t="shared" si="48"/>
        <v>0</v>
      </c>
      <c r="BR62" s="22">
        <f t="shared" si="48"/>
        <v>0</v>
      </c>
      <c r="BS62" s="22">
        <f t="shared" si="48"/>
        <v>41889770</v>
      </c>
      <c r="BT62" s="23">
        <f t="shared" si="7"/>
        <v>0.77171041989962541</v>
      </c>
      <c r="BU62" s="22">
        <f t="shared" si="49"/>
        <v>226948438</v>
      </c>
      <c r="BV62" s="22"/>
      <c r="BW62" s="22"/>
      <c r="BX62" s="22"/>
      <c r="BY62" s="22"/>
      <c r="BZ62" s="22"/>
      <c r="CA62" s="22"/>
      <c r="CB62" s="22"/>
      <c r="CC62" s="22"/>
      <c r="CD62" s="22"/>
      <c r="CE62" s="22"/>
      <c r="CF62" s="22"/>
      <c r="CG62" s="22"/>
      <c r="CH62" s="22"/>
      <c r="CI62" s="22"/>
      <c r="CJ62" s="22">
        <f>+'[2]FEBRERO 2017'!$H$1002+'[2]FEBRERO 2017'!$H$1004</f>
        <v>17944922</v>
      </c>
      <c r="CK62" s="22"/>
      <c r="CL62" s="22"/>
      <c r="CM62" s="22"/>
      <c r="CN62" s="22"/>
      <c r="CO62" s="22">
        <f>+'[2]FEBRERO 2017'!$H$972-CJ62</f>
        <v>209003516</v>
      </c>
      <c r="CP62" s="23">
        <f t="shared" si="44"/>
        <v>0.22828958010037459</v>
      </c>
      <c r="CQ62" s="22">
        <f t="shared" si="50"/>
        <v>67136535</v>
      </c>
      <c r="CR62" s="22">
        <f t="shared" si="54"/>
        <v>0</v>
      </c>
      <c r="CS62" s="22">
        <f t="shared" si="51"/>
        <v>0</v>
      </c>
      <c r="CT62" s="22">
        <f t="shared" si="51"/>
        <v>0</v>
      </c>
      <c r="CU62" s="22">
        <f t="shared" si="51"/>
        <v>0</v>
      </c>
      <c r="CV62" s="22">
        <f t="shared" si="51"/>
        <v>0</v>
      </c>
      <c r="CW62" s="22">
        <f t="shared" si="51"/>
        <v>0</v>
      </c>
      <c r="CX62" s="22">
        <f t="shared" si="51"/>
        <v>0</v>
      </c>
      <c r="CY62" s="22">
        <f t="shared" si="51"/>
        <v>0</v>
      </c>
      <c r="CZ62" s="22">
        <f t="shared" si="51"/>
        <v>0</v>
      </c>
      <c r="DA62" s="22">
        <f t="shared" si="51"/>
        <v>0</v>
      </c>
      <c r="DB62" s="22">
        <f t="shared" si="51"/>
        <v>0</v>
      </c>
      <c r="DC62" s="22">
        <f t="shared" si="51"/>
        <v>0</v>
      </c>
      <c r="DD62" s="22">
        <f t="shared" si="51"/>
        <v>0</v>
      </c>
      <c r="DE62" s="22">
        <f t="shared" si="51"/>
        <v>0</v>
      </c>
      <c r="DF62" s="22">
        <f t="shared" si="51"/>
        <v>2140051</v>
      </c>
      <c r="DG62" s="22">
        <f t="shared" si="51"/>
        <v>0</v>
      </c>
      <c r="DH62" s="22">
        <f t="shared" si="51"/>
        <v>0</v>
      </c>
      <c r="DI62" s="22">
        <f t="shared" si="52"/>
        <v>0</v>
      </c>
      <c r="DJ62" s="22">
        <f t="shared" si="52"/>
        <v>0</v>
      </c>
      <c r="DK62" s="22">
        <f t="shared" si="52"/>
        <v>64996484</v>
      </c>
      <c r="DM62" s="26">
        <f t="shared" si="25"/>
        <v>294084973</v>
      </c>
      <c r="DN62" s="154"/>
      <c r="DO62" s="150"/>
      <c r="DP62" s="155">
        <v>294084973</v>
      </c>
      <c r="DQ62" s="151"/>
      <c r="DR62" s="152"/>
      <c r="DS62" s="153"/>
      <c r="DT62" s="162"/>
      <c r="DU62" s="162"/>
    </row>
    <row r="63" spans="1:125" ht="33" hidden="1" customHeight="1" x14ac:dyDescent="0.25">
      <c r="A63" s="193" t="s">
        <v>176</v>
      </c>
      <c r="B63" s="28" t="s">
        <v>206</v>
      </c>
      <c r="C63" s="30" t="s">
        <v>207</v>
      </c>
      <c r="D63" s="19" t="s">
        <v>208</v>
      </c>
      <c r="E63" s="20">
        <v>520</v>
      </c>
      <c r="F63" s="21" t="s">
        <v>101</v>
      </c>
      <c r="G63" s="22">
        <f t="shared" si="45"/>
        <v>30000000</v>
      </c>
      <c r="H63" s="31"/>
      <c r="I63" s="22">
        <v>30000000</v>
      </c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3">
        <f t="shared" si="1"/>
        <v>2.4754333333333333E-2</v>
      </c>
      <c r="AC63" s="22">
        <f t="shared" si="55"/>
        <v>742630</v>
      </c>
      <c r="AD63" s="22"/>
      <c r="AE63" s="22">
        <f>+'[2]FEBRERO 2017'!$K$1010</f>
        <v>742630</v>
      </c>
      <c r="AF63" s="22"/>
      <c r="AG63" s="22"/>
      <c r="AH63" s="22"/>
      <c r="AI63" s="22"/>
      <c r="AJ63" s="22"/>
      <c r="AK63" s="22"/>
      <c r="AL63" s="22"/>
      <c r="AM63" s="22"/>
      <c r="AN63" s="22"/>
      <c r="AO63" s="22"/>
      <c r="AP63" s="22"/>
      <c r="AQ63" s="22"/>
      <c r="AR63" s="22"/>
      <c r="AS63" s="22"/>
      <c r="AT63" s="22"/>
      <c r="AU63" s="22"/>
      <c r="AV63" s="22"/>
      <c r="AW63" s="22"/>
      <c r="AX63" s="23">
        <f t="shared" si="3"/>
        <v>0.97524566666666668</v>
      </c>
      <c r="AY63" s="22">
        <f t="shared" si="46"/>
        <v>29257370</v>
      </c>
      <c r="AZ63" s="22">
        <f t="shared" si="53"/>
        <v>0</v>
      </c>
      <c r="BA63" s="22">
        <f t="shared" si="47"/>
        <v>29257370</v>
      </c>
      <c r="BB63" s="22">
        <f t="shared" si="47"/>
        <v>0</v>
      </c>
      <c r="BC63" s="22">
        <f t="shared" si="47"/>
        <v>0</v>
      </c>
      <c r="BD63" s="22">
        <f t="shared" si="47"/>
        <v>0</v>
      </c>
      <c r="BE63" s="22">
        <f t="shared" si="47"/>
        <v>0</v>
      </c>
      <c r="BF63" s="22">
        <f t="shared" si="47"/>
        <v>0</v>
      </c>
      <c r="BG63" s="22">
        <f t="shared" si="47"/>
        <v>0</v>
      </c>
      <c r="BH63" s="22">
        <f t="shared" si="47"/>
        <v>0</v>
      </c>
      <c r="BI63" s="22">
        <f t="shared" si="47"/>
        <v>0</v>
      </c>
      <c r="BJ63" s="22">
        <f t="shared" si="47"/>
        <v>0</v>
      </c>
      <c r="BK63" s="22">
        <f t="shared" si="47"/>
        <v>0</v>
      </c>
      <c r="BL63" s="22">
        <f t="shared" si="47"/>
        <v>0</v>
      </c>
      <c r="BM63" s="22">
        <f t="shared" si="47"/>
        <v>0</v>
      </c>
      <c r="BN63" s="22">
        <f t="shared" si="47"/>
        <v>0</v>
      </c>
      <c r="BO63" s="22">
        <f t="shared" si="47"/>
        <v>0</v>
      </c>
      <c r="BP63" s="22">
        <f t="shared" si="47"/>
        <v>0</v>
      </c>
      <c r="BQ63" s="22">
        <f t="shared" si="48"/>
        <v>0</v>
      </c>
      <c r="BR63" s="22">
        <f t="shared" si="48"/>
        <v>0</v>
      </c>
      <c r="BS63" s="22">
        <f t="shared" si="48"/>
        <v>0</v>
      </c>
      <c r="BT63" s="23">
        <f t="shared" si="7"/>
        <v>2.4754333333333333E-2</v>
      </c>
      <c r="BU63" s="22">
        <f t="shared" si="49"/>
        <v>742630</v>
      </c>
      <c r="BV63" s="22"/>
      <c r="BW63" s="22">
        <f>+'[2]FEBRERO 2017'!$H$1008</f>
        <v>742630</v>
      </c>
      <c r="BX63" s="22"/>
      <c r="BY63" s="22"/>
      <c r="BZ63" s="22"/>
      <c r="CA63" s="22"/>
      <c r="CB63" s="22"/>
      <c r="CC63" s="22"/>
      <c r="CD63" s="22"/>
      <c r="CE63" s="22"/>
      <c r="CF63" s="22"/>
      <c r="CG63" s="22"/>
      <c r="CH63" s="22"/>
      <c r="CI63" s="22"/>
      <c r="CJ63" s="22"/>
      <c r="CK63" s="22"/>
      <c r="CL63" s="22"/>
      <c r="CM63" s="22"/>
      <c r="CN63" s="22"/>
      <c r="CO63" s="22"/>
      <c r="CP63" s="23">
        <f t="shared" si="44"/>
        <v>0.97524566666666668</v>
      </c>
      <c r="CQ63" s="22">
        <f t="shared" si="50"/>
        <v>29257370</v>
      </c>
      <c r="CR63" s="22">
        <f t="shared" si="54"/>
        <v>0</v>
      </c>
      <c r="CS63" s="22">
        <f t="shared" si="51"/>
        <v>29257370</v>
      </c>
      <c r="CT63" s="22">
        <f t="shared" si="51"/>
        <v>0</v>
      </c>
      <c r="CU63" s="22">
        <f t="shared" si="51"/>
        <v>0</v>
      </c>
      <c r="CV63" s="22">
        <f t="shared" si="51"/>
        <v>0</v>
      </c>
      <c r="CW63" s="22">
        <f t="shared" si="51"/>
        <v>0</v>
      </c>
      <c r="CX63" s="22">
        <f t="shared" si="51"/>
        <v>0</v>
      </c>
      <c r="CY63" s="22">
        <f t="shared" si="51"/>
        <v>0</v>
      </c>
      <c r="CZ63" s="22">
        <f t="shared" si="51"/>
        <v>0</v>
      </c>
      <c r="DA63" s="22">
        <f t="shared" si="51"/>
        <v>0</v>
      </c>
      <c r="DB63" s="22">
        <f t="shared" si="51"/>
        <v>0</v>
      </c>
      <c r="DC63" s="22">
        <f t="shared" si="51"/>
        <v>0</v>
      </c>
      <c r="DD63" s="22">
        <f t="shared" si="51"/>
        <v>0</v>
      </c>
      <c r="DE63" s="22">
        <f t="shared" si="51"/>
        <v>0</v>
      </c>
      <c r="DF63" s="22">
        <f t="shared" si="51"/>
        <v>0</v>
      </c>
      <c r="DG63" s="22">
        <f t="shared" si="51"/>
        <v>0</v>
      </c>
      <c r="DH63" s="22">
        <f t="shared" si="51"/>
        <v>0</v>
      </c>
      <c r="DI63" s="22">
        <f t="shared" si="52"/>
        <v>0</v>
      </c>
      <c r="DJ63" s="22">
        <f t="shared" si="52"/>
        <v>0</v>
      </c>
      <c r="DK63" s="22">
        <f t="shared" si="52"/>
        <v>0</v>
      </c>
      <c r="DM63" s="26">
        <f t="shared" si="25"/>
        <v>30000000</v>
      </c>
      <c r="DN63" s="154"/>
      <c r="DO63" s="154"/>
      <c r="DP63" s="155">
        <v>30000000</v>
      </c>
      <c r="DQ63" s="155"/>
      <c r="DR63" s="155"/>
      <c r="DS63" s="153"/>
      <c r="DT63" s="162"/>
      <c r="DU63" s="162"/>
    </row>
    <row r="64" spans="1:125" ht="39" hidden="1" customHeight="1" x14ac:dyDescent="0.25">
      <c r="A64" s="194"/>
      <c r="B64" s="172" t="s">
        <v>209</v>
      </c>
      <c r="C64" s="30" t="s">
        <v>210</v>
      </c>
      <c r="D64" s="19" t="s">
        <v>211</v>
      </c>
      <c r="E64" s="20">
        <v>520</v>
      </c>
      <c r="F64" s="21" t="s">
        <v>101</v>
      </c>
      <c r="G64" s="22">
        <f t="shared" si="45"/>
        <v>10000000</v>
      </c>
      <c r="H64" s="31"/>
      <c r="I64" s="22">
        <v>10000000</v>
      </c>
      <c r="J64" s="22"/>
      <c r="K64" s="22"/>
      <c r="L64" s="22"/>
      <c r="M64" s="22"/>
      <c r="N64" s="22"/>
      <c r="O64" s="22"/>
      <c r="P64" s="22"/>
      <c r="Q64" s="22"/>
      <c r="R64" s="22"/>
      <c r="S64" s="22"/>
      <c r="T64" s="45"/>
      <c r="U64" s="22"/>
      <c r="V64" s="22"/>
      <c r="W64" s="22"/>
      <c r="X64" s="22"/>
      <c r="Y64" s="22"/>
      <c r="Z64" s="22"/>
      <c r="AA64" s="22"/>
      <c r="AB64" s="23">
        <f t="shared" si="1"/>
        <v>0</v>
      </c>
      <c r="AC64" s="22">
        <f t="shared" si="55"/>
        <v>0</v>
      </c>
      <c r="AD64" s="22"/>
      <c r="AE64" s="22"/>
      <c r="AF64" s="22"/>
      <c r="AG64" s="22"/>
      <c r="AH64" s="22"/>
      <c r="AI64" s="22"/>
      <c r="AJ64" s="22"/>
      <c r="AK64" s="22"/>
      <c r="AL64" s="22"/>
      <c r="AM64" s="22"/>
      <c r="AN64" s="22"/>
      <c r="AO64" s="22"/>
      <c r="AP64" s="22"/>
      <c r="AQ64" s="22"/>
      <c r="AR64" s="22"/>
      <c r="AS64" s="22"/>
      <c r="AT64" s="22"/>
      <c r="AU64" s="22"/>
      <c r="AV64" s="22"/>
      <c r="AW64" s="22"/>
      <c r="AX64" s="23">
        <f t="shared" si="3"/>
        <v>1</v>
      </c>
      <c r="AY64" s="22">
        <f t="shared" si="46"/>
        <v>10000000</v>
      </c>
      <c r="AZ64" s="22">
        <f t="shared" si="53"/>
        <v>0</v>
      </c>
      <c r="BA64" s="22">
        <f t="shared" si="47"/>
        <v>10000000</v>
      </c>
      <c r="BB64" s="22">
        <f t="shared" si="47"/>
        <v>0</v>
      </c>
      <c r="BC64" s="22">
        <f t="shared" si="47"/>
        <v>0</v>
      </c>
      <c r="BD64" s="22">
        <f t="shared" si="47"/>
        <v>0</v>
      </c>
      <c r="BE64" s="22">
        <f t="shared" si="47"/>
        <v>0</v>
      </c>
      <c r="BF64" s="22">
        <f t="shared" si="47"/>
        <v>0</v>
      </c>
      <c r="BG64" s="22">
        <f t="shared" si="47"/>
        <v>0</v>
      </c>
      <c r="BH64" s="22">
        <f t="shared" si="47"/>
        <v>0</v>
      </c>
      <c r="BI64" s="22">
        <f t="shared" si="47"/>
        <v>0</v>
      </c>
      <c r="BJ64" s="22">
        <f t="shared" si="47"/>
        <v>0</v>
      </c>
      <c r="BK64" s="22">
        <f t="shared" si="47"/>
        <v>0</v>
      </c>
      <c r="BL64" s="22">
        <f t="shared" si="47"/>
        <v>0</v>
      </c>
      <c r="BM64" s="22">
        <f t="shared" si="47"/>
        <v>0</v>
      </c>
      <c r="BN64" s="22">
        <f t="shared" si="47"/>
        <v>0</v>
      </c>
      <c r="BO64" s="22">
        <f t="shared" si="47"/>
        <v>0</v>
      </c>
      <c r="BP64" s="22">
        <f t="shared" si="47"/>
        <v>0</v>
      </c>
      <c r="BQ64" s="22">
        <f t="shared" si="48"/>
        <v>0</v>
      </c>
      <c r="BR64" s="22">
        <f t="shared" si="48"/>
        <v>0</v>
      </c>
      <c r="BS64" s="22">
        <f t="shared" si="48"/>
        <v>0</v>
      </c>
      <c r="BT64" s="23">
        <f t="shared" si="7"/>
        <v>0</v>
      </c>
      <c r="BU64" s="22">
        <f t="shared" si="49"/>
        <v>0</v>
      </c>
      <c r="BV64" s="22"/>
      <c r="BW64" s="22"/>
      <c r="BX64" s="22"/>
      <c r="BY64" s="22"/>
      <c r="BZ64" s="22"/>
      <c r="CA64" s="22"/>
      <c r="CB64" s="22"/>
      <c r="CC64" s="22"/>
      <c r="CD64" s="22"/>
      <c r="CE64" s="22"/>
      <c r="CF64" s="22"/>
      <c r="CG64" s="22"/>
      <c r="CH64" s="22"/>
      <c r="CI64" s="22"/>
      <c r="CJ64" s="22"/>
      <c r="CK64" s="22"/>
      <c r="CL64" s="22"/>
      <c r="CM64" s="22"/>
      <c r="CN64" s="22"/>
      <c r="CO64" s="22"/>
      <c r="CP64" s="23">
        <f t="shared" si="44"/>
        <v>1</v>
      </c>
      <c r="CQ64" s="22">
        <f t="shared" si="50"/>
        <v>10000000</v>
      </c>
      <c r="CR64" s="22">
        <f t="shared" si="54"/>
        <v>0</v>
      </c>
      <c r="CS64" s="22">
        <f t="shared" si="51"/>
        <v>10000000</v>
      </c>
      <c r="CT64" s="22">
        <f t="shared" si="51"/>
        <v>0</v>
      </c>
      <c r="CU64" s="22">
        <f t="shared" si="51"/>
        <v>0</v>
      </c>
      <c r="CV64" s="22">
        <f t="shared" si="51"/>
        <v>0</v>
      </c>
      <c r="CW64" s="22">
        <f t="shared" si="51"/>
        <v>0</v>
      </c>
      <c r="CX64" s="22">
        <f t="shared" si="51"/>
        <v>0</v>
      </c>
      <c r="CY64" s="22">
        <f t="shared" si="51"/>
        <v>0</v>
      </c>
      <c r="CZ64" s="22">
        <f t="shared" si="51"/>
        <v>0</v>
      </c>
      <c r="DA64" s="22">
        <f t="shared" si="51"/>
        <v>0</v>
      </c>
      <c r="DB64" s="22">
        <f t="shared" si="51"/>
        <v>0</v>
      </c>
      <c r="DC64" s="22">
        <f t="shared" si="51"/>
        <v>0</v>
      </c>
      <c r="DD64" s="22">
        <f t="shared" si="51"/>
        <v>0</v>
      </c>
      <c r="DE64" s="22">
        <f t="shared" si="51"/>
        <v>0</v>
      </c>
      <c r="DF64" s="22">
        <f t="shared" si="51"/>
        <v>0</v>
      </c>
      <c r="DG64" s="22">
        <f t="shared" si="51"/>
        <v>0</v>
      </c>
      <c r="DH64" s="22">
        <f t="shared" si="51"/>
        <v>0</v>
      </c>
      <c r="DI64" s="22">
        <f t="shared" si="52"/>
        <v>0</v>
      </c>
      <c r="DJ64" s="22">
        <f t="shared" si="52"/>
        <v>0</v>
      </c>
      <c r="DK64" s="22">
        <f t="shared" si="52"/>
        <v>0</v>
      </c>
      <c r="DM64" s="26">
        <f t="shared" si="25"/>
        <v>10000000</v>
      </c>
      <c r="DN64" s="154"/>
      <c r="DO64" s="154"/>
      <c r="DP64" s="155">
        <v>10000000</v>
      </c>
      <c r="DQ64" s="155"/>
      <c r="DR64" s="155"/>
      <c r="DS64" s="153"/>
      <c r="DT64" s="162"/>
      <c r="DU64" s="162"/>
    </row>
    <row r="65" spans="1:125" ht="34.5" hidden="1" customHeight="1" x14ac:dyDescent="0.25">
      <c r="A65" s="194"/>
      <c r="B65" s="174"/>
      <c r="C65" s="30" t="s">
        <v>212</v>
      </c>
      <c r="D65" s="19" t="s">
        <v>213</v>
      </c>
      <c r="E65" s="20">
        <v>520</v>
      </c>
      <c r="F65" s="21" t="s">
        <v>101</v>
      </c>
      <c r="G65" s="22">
        <f t="shared" si="45"/>
        <v>10000000</v>
      </c>
      <c r="H65" s="31"/>
      <c r="I65" s="22">
        <v>10000000</v>
      </c>
      <c r="J65" s="31"/>
      <c r="K65" s="31"/>
      <c r="L65" s="22"/>
      <c r="M65" s="31"/>
      <c r="N65" s="31"/>
      <c r="O65" s="31"/>
      <c r="P65" s="31"/>
      <c r="Q65" s="31"/>
      <c r="R65" s="25"/>
      <c r="S65" s="31"/>
      <c r="T65" s="45"/>
      <c r="U65" s="31"/>
      <c r="V65" s="31"/>
      <c r="W65" s="31"/>
      <c r="X65" s="31"/>
      <c r="Y65" s="31"/>
      <c r="Z65" s="31"/>
      <c r="AA65" s="62"/>
      <c r="AB65" s="23">
        <f t="shared" si="1"/>
        <v>0</v>
      </c>
      <c r="AC65" s="22">
        <f t="shared" si="55"/>
        <v>0</v>
      </c>
      <c r="AD65" s="22"/>
      <c r="AE65" s="22"/>
      <c r="AF65" s="22"/>
      <c r="AG65" s="22"/>
      <c r="AH65" s="22"/>
      <c r="AI65" s="22"/>
      <c r="AJ65" s="22"/>
      <c r="AK65" s="22"/>
      <c r="AL65" s="22"/>
      <c r="AM65" s="22"/>
      <c r="AN65" s="22"/>
      <c r="AO65" s="22"/>
      <c r="AP65" s="22"/>
      <c r="AQ65" s="22"/>
      <c r="AR65" s="22"/>
      <c r="AS65" s="22"/>
      <c r="AT65" s="22"/>
      <c r="AU65" s="22"/>
      <c r="AV65" s="22"/>
      <c r="AW65" s="22"/>
      <c r="AX65" s="23">
        <f t="shared" si="3"/>
        <v>1</v>
      </c>
      <c r="AY65" s="22">
        <f t="shared" si="46"/>
        <v>10000000</v>
      </c>
      <c r="AZ65" s="22">
        <f t="shared" si="53"/>
        <v>0</v>
      </c>
      <c r="BA65" s="22">
        <f t="shared" si="47"/>
        <v>10000000</v>
      </c>
      <c r="BB65" s="22">
        <f t="shared" si="47"/>
        <v>0</v>
      </c>
      <c r="BC65" s="22">
        <f t="shared" si="47"/>
        <v>0</v>
      </c>
      <c r="BD65" s="22">
        <f t="shared" si="47"/>
        <v>0</v>
      </c>
      <c r="BE65" s="22">
        <f t="shared" si="47"/>
        <v>0</v>
      </c>
      <c r="BF65" s="22">
        <f t="shared" si="47"/>
        <v>0</v>
      </c>
      <c r="BG65" s="22">
        <f t="shared" si="47"/>
        <v>0</v>
      </c>
      <c r="BH65" s="22">
        <f t="shared" si="47"/>
        <v>0</v>
      </c>
      <c r="BI65" s="22">
        <f t="shared" si="47"/>
        <v>0</v>
      </c>
      <c r="BJ65" s="22">
        <f t="shared" si="47"/>
        <v>0</v>
      </c>
      <c r="BK65" s="22">
        <f t="shared" si="47"/>
        <v>0</v>
      </c>
      <c r="BL65" s="22">
        <f t="shared" si="47"/>
        <v>0</v>
      </c>
      <c r="BM65" s="22">
        <f t="shared" si="47"/>
        <v>0</v>
      </c>
      <c r="BN65" s="22">
        <f t="shared" si="47"/>
        <v>0</v>
      </c>
      <c r="BO65" s="22">
        <f t="shared" si="47"/>
        <v>0</v>
      </c>
      <c r="BP65" s="22">
        <f t="shared" si="47"/>
        <v>0</v>
      </c>
      <c r="BQ65" s="22">
        <f t="shared" si="48"/>
        <v>0</v>
      </c>
      <c r="BR65" s="22">
        <f t="shared" si="48"/>
        <v>0</v>
      </c>
      <c r="BS65" s="22">
        <f t="shared" si="48"/>
        <v>0</v>
      </c>
      <c r="BT65" s="23">
        <f t="shared" si="7"/>
        <v>0</v>
      </c>
      <c r="BU65" s="22">
        <f t="shared" si="49"/>
        <v>0</v>
      </c>
      <c r="BV65" s="22"/>
      <c r="BW65" s="22"/>
      <c r="BX65" s="22"/>
      <c r="BY65" s="22"/>
      <c r="BZ65" s="22"/>
      <c r="CA65" s="22"/>
      <c r="CB65" s="22"/>
      <c r="CC65" s="22"/>
      <c r="CD65" s="22"/>
      <c r="CE65" s="22"/>
      <c r="CF65" s="22"/>
      <c r="CG65" s="22"/>
      <c r="CH65" s="22"/>
      <c r="CI65" s="22"/>
      <c r="CJ65" s="22"/>
      <c r="CK65" s="22"/>
      <c r="CL65" s="22"/>
      <c r="CM65" s="22"/>
      <c r="CN65" s="22"/>
      <c r="CO65" s="22"/>
      <c r="CP65" s="23">
        <f t="shared" si="44"/>
        <v>1</v>
      </c>
      <c r="CQ65" s="22">
        <f t="shared" si="50"/>
        <v>10000000</v>
      </c>
      <c r="CR65" s="22">
        <f t="shared" si="54"/>
        <v>0</v>
      </c>
      <c r="CS65" s="22">
        <f t="shared" si="51"/>
        <v>10000000</v>
      </c>
      <c r="CT65" s="22">
        <f t="shared" si="51"/>
        <v>0</v>
      </c>
      <c r="CU65" s="22">
        <f t="shared" si="51"/>
        <v>0</v>
      </c>
      <c r="CV65" s="22">
        <f t="shared" si="51"/>
        <v>0</v>
      </c>
      <c r="CW65" s="22">
        <f t="shared" si="51"/>
        <v>0</v>
      </c>
      <c r="CX65" s="22">
        <f t="shared" si="51"/>
        <v>0</v>
      </c>
      <c r="CY65" s="22">
        <f t="shared" si="51"/>
        <v>0</v>
      </c>
      <c r="CZ65" s="22">
        <f t="shared" si="51"/>
        <v>0</v>
      </c>
      <c r="DA65" s="22">
        <f t="shared" si="51"/>
        <v>0</v>
      </c>
      <c r="DB65" s="22">
        <f t="shared" si="51"/>
        <v>0</v>
      </c>
      <c r="DC65" s="22">
        <f t="shared" si="51"/>
        <v>0</v>
      </c>
      <c r="DD65" s="22">
        <f t="shared" si="51"/>
        <v>0</v>
      </c>
      <c r="DE65" s="22">
        <f t="shared" si="51"/>
        <v>0</v>
      </c>
      <c r="DF65" s="22">
        <f t="shared" si="51"/>
        <v>0</v>
      </c>
      <c r="DG65" s="22">
        <f t="shared" si="51"/>
        <v>0</v>
      </c>
      <c r="DH65" s="22">
        <f t="shared" si="51"/>
        <v>0</v>
      </c>
      <c r="DI65" s="22">
        <f t="shared" si="52"/>
        <v>0</v>
      </c>
      <c r="DJ65" s="22">
        <f t="shared" si="52"/>
        <v>0</v>
      </c>
      <c r="DK65" s="22">
        <f t="shared" si="52"/>
        <v>0</v>
      </c>
      <c r="DM65" s="26">
        <f t="shared" si="25"/>
        <v>10000000</v>
      </c>
      <c r="DN65" s="154"/>
      <c r="DO65" s="154"/>
      <c r="DP65" s="155">
        <v>10000000</v>
      </c>
      <c r="DQ65" s="155"/>
      <c r="DR65" s="155"/>
      <c r="DS65" s="153"/>
      <c r="DT65" s="162"/>
      <c r="DU65" s="162"/>
    </row>
    <row r="66" spans="1:125" ht="24.75" hidden="1" customHeight="1" x14ac:dyDescent="0.25">
      <c r="A66" s="194"/>
      <c r="B66" s="63" t="s">
        <v>214</v>
      </c>
      <c r="C66" s="30" t="s">
        <v>215</v>
      </c>
      <c r="D66" s="64" t="s">
        <v>216</v>
      </c>
      <c r="E66" s="20">
        <v>520</v>
      </c>
      <c r="F66" s="65" t="s">
        <v>101</v>
      </c>
      <c r="G66" s="22">
        <f t="shared" si="45"/>
        <v>20000000</v>
      </c>
      <c r="H66" s="31"/>
      <c r="I66" s="22">
        <v>20000000</v>
      </c>
      <c r="J66" s="31"/>
      <c r="K66" s="46"/>
      <c r="L66" s="45"/>
      <c r="M66" s="31"/>
      <c r="N66" s="31"/>
      <c r="O66" s="31"/>
      <c r="P66" s="31"/>
      <c r="Q66" s="31"/>
      <c r="R66" s="25"/>
      <c r="S66" s="31"/>
      <c r="T66" s="45"/>
      <c r="U66" s="31"/>
      <c r="V66" s="31"/>
      <c r="W66" s="31"/>
      <c r="X66" s="31"/>
      <c r="Y66" s="31"/>
      <c r="Z66" s="31"/>
      <c r="AA66" s="62"/>
      <c r="AB66" s="23">
        <f t="shared" si="1"/>
        <v>0.99965504999999999</v>
      </c>
      <c r="AC66" s="22">
        <f t="shared" si="55"/>
        <v>19993101</v>
      </c>
      <c r="AD66" s="22"/>
      <c r="AE66" s="22">
        <f>+'[1]ENERO 2017'!$K$823</f>
        <v>19993101</v>
      </c>
      <c r="AF66" s="22"/>
      <c r="AG66" s="22"/>
      <c r="AH66" s="22"/>
      <c r="AI66" s="22"/>
      <c r="AJ66" s="22"/>
      <c r="AK66" s="22"/>
      <c r="AL66" s="22"/>
      <c r="AM66" s="22"/>
      <c r="AN66" s="22"/>
      <c r="AO66" s="22"/>
      <c r="AP66" s="22"/>
      <c r="AQ66" s="22"/>
      <c r="AR66" s="22"/>
      <c r="AS66" s="22"/>
      <c r="AT66" s="22"/>
      <c r="AU66" s="22"/>
      <c r="AV66" s="22"/>
      <c r="AW66" s="22"/>
      <c r="AX66" s="23">
        <f t="shared" si="3"/>
        <v>3.4495000000001053E-4</v>
      </c>
      <c r="AY66" s="22">
        <f t="shared" si="46"/>
        <v>6899</v>
      </c>
      <c r="AZ66" s="22">
        <f t="shared" si="53"/>
        <v>0</v>
      </c>
      <c r="BA66" s="22">
        <f t="shared" si="47"/>
        <v>6899</v>
      </c>
      <c r="BB66" s="22">
        <f t="shared" si="47"/>
        <v>0</v>
      </c>
      <c r="BC66" s="22">
        <f t="shared" si="47"/>
        <v>0</v>
      </c>
      <c r="BD66" s="22">
        <f t="shared" si="47"/>
        <v>0</v>
      </c>
      <c r="BE66" s="22">
        <f t="shared" si="47"/>
        <v>0</v>
      </c>
      <c r="BF66" s="22">
        <f t="shared" si="47"/>
        <v>0</v>
      </c>
      <c r="BG66" s="22">
        <f t="shared" si="47"/>
        <v>0</v>
      </c>
      <c r="BH66" s="22">
        <f t="shared" si="47"/>
        <v>0</v>
      </c>
      <c r="BI66" s="22">
        <f t="shared" si="47"/>
        <v>0</v>
      </c>
      <c r="BJ66" s="22">
        <f t="shared" si="47"/>
        <v>0</v>
      </c>
      <c r="BK66" s="22">
        <f t="shared" si="47"/>
        <v>0</v>
      </c>
      <c r="BL66" s="22">
        <f t="shared" si="47"/>
        <v>0</v>
      </c>
      <c r="BM66" s="22">
        <f t="shared" si="47"/>
        <v>0</v>
      </c>
      <c r="BN66" s="22">
        <f t="shared" si="47"/>
        <v>0</v>
      </c>
      <c r="BO66" s="22">
        <f t="shared" si="47"/>
        <v>0</v>
      </c>
      <c r="BP66" s="22">
        <f t="shared" si="47"/>
        <v>0</v>
      </c>
      <c r="BQ66" s="22">
        <f t="shared" si="48"/>
        <v>0</v>
      </c>
      <c r="BR66" s="22">
        <f t="shared" si="48"/>
        <v>0</v>
      </c>
      <c r="BS66" s="22">
        <f t="shared" si="48"/>
        <v>0</v>
      </c>
      <c r="BT66" s="23">
        <f t="shared" si="7"/>
        <v>0.99965504999999999</v>
      </c>
      <c r="BU66" s="22">
        <f t="shared" si="49"/>
        <v>19993101</v>
      </c>
      <c r="BV66" s="22"/>
      <c r="BW66" s="22">
        <f>+'[2]FEBRERO 2017'!$H$1030</f>
        <v>19993101</v>
      </c>
      <c r="BX66" s="22"/>
      <c r="BY66" s="22"/>
      <c r="BZ66" s="22"/>
      <c r="CA66" s="22"/>
      <c r="CB66" s="22"/>
      <c r="CC66" s="22"/>
      <c r="CD66" s="22"/>
      <c r="CE66" s="22"/>
      <c r="CF66" s="22"/>
      <c r="CG66" s="22"/>
      <c r="CH66" s="22"/>
      <c r="CI66" s="22"/>
      <c r="CJ66" s="22"/>
      <c r="CK66" s="22"/>
      <c r="CL66" s="22"/>
      <c r="CM66" s="22"/>
      <c r="CN66" s="22"/>
      <c r="CO66" s="22"/>
      <c r="CP66" s="23">
        <f t="shared" si="44"/>
        <v>3.4495000000001053E-4</v>
      </c>
      <c r="CQ66" s="22">
        <f t="shared" si="50"/>
        <v>6899</v>
      </c>
      <c r="CR66" s="22">
        <f t="shared" si="54"/>
        <v>0</v>
      </c>
      <c r="CS66" s="22">
        <f t="shared" si="51"/>
        <v>6899</v>
      </c>
      <c r="CT66" s="22">
        <f t="shared" si="51"/>
        <v>0</v>
      </c>
      <c r="CU66" s="22">
        <f t="shared" si="51"/>
        <v>0</v>
      </c>
      <c r="CV66" s="22">
        <f t="shared" si="51"/>
        <v>0</v>
      </c>
      <c r="CW66" s="22">
        <f t="shared" si="51"/>
        <v>0</v>
      </c>
      <c r="CX66" s="22">
        <f t="shared" si="51"/>
        <v>0</v>
      </c>
      <c r="CY66" s="22">
        <f t="shared" si="51"/>
        <v>0</v>
      </c>
      <c r="CZ66" s="22">
        <f t="shared" si="51"/>
        <v>0</v>
      </c>
      <c r="DA66" s="22">
        <f t="shared" si="51"/>
        <v>0</v>
      </c>
      <c r="DB66" s="22">
        <f t="shared" si="51"/>
        <v>0</v>
      </c>
      <c r="DC66" s="22">
        <f t="shared" si="51"/>
        <v>0</v>
      </c>
      <c r="DD66" s="22">
        <f t="shared" si="51"/>
        <v>0</v>
      </c>
      <c r="DE66" s="22">
        <f t="shared" si="51"/>
        <v>0</v>
      </c>
      <c r="DF66" s="22">
        <f t="shared" si="51"/>
        <v>0</v>
      </c>
      <c r="DG66" s="22">
        <f t="shared" si="51"/>
        <v>0</v>
      </c>
      <c r="DH66" s="22">
        <f t="shared" si="51"/>
        <v>0</v>
      </c>
      <c r="DI66" s="22">
        <f t="shared" si="52"/>
        <v>0</v>
      </c>
      <c r="DJ66" s="22">
        <f t="shared" si="52"/>
        <v>0</v>
      </c>
      <c r="DK66" s="22">
        <f t="shared" si="52"/>
        <v>0</v>
      </c>
      <c r="DM66" s="26">
        <f t="shared" si="25"/>
        <v>20000000</v>
      </c>
      <c r="DN66" s="154"/>
      <c r="DO66" s="154"/>
      <c r="DP66" s="155">
        <v>20000000</v>
      </c>
      <c r="DQ66" s="155"/>
      <c r="DR66" s="155"/>
      <c r="DS66" s="153"/>
      <c r="DT66" s="162"/>
      <c r="DU66" s="162"/>
    </row>
    <row r="67" spans="1:125" s="68" customFormat="1" ht="40.5" hidden="1" customHeight="1" x14ac:dyDescent="0.25">
      <c r="A67" s="194" t="s">
        <v>176</v>
      </c>
      <c r="B67" s="172" t="s">
        <v>217</v>
      </c>
      <c r="C67" s="66" t="s">
        <v>218</v>
      </c>
      <c r="D67" s="19" t="s">
        <v>219</v>
      </c>
      <c r="E67" s="28">
        <v>520</v>
      </c>
      <c r="F67" s="65" t="s">
        <v>101</v>
      </c>
      <c r="G67" s="22">
        <f t="shared" si="45"/>
        <v>5000000</v>
      </c>
      <c r="H67" s="25"/>
      <c r="I67" s="22">
        <v>5000000</v>
      </c>
      <c r="J67" s="25"/>
      <c r="K67" s="25"/>
      <c r="L67" s="56"/>
      <c r="M67" s="25"/>
      <c r="N67" s="25"/>
      <c r="O67" s="25"/>
      <c r="P67" s="25"/>
      <c r="Q67" s="25"/>
      <c r="R67" s="25"/>
      <c r="S67" s="25"/>
      <c r="T67" s="45"/>
      <c r="U67" s="56"/>
      <c r="V67" s="56"/>
      <c r="W67" s="56"/>
      <c r="X67" s="56"/>
      <c r="Y67" s="56"/>
      <c r="Z67" s="56"/>
      <c r="AA67" s="56"/>
      <c r="AB67" s="67">
        <f t="shared" si="1"/>
        <v>0</v>
      </c>
      <c r="AC67" s="22">
        <f t="shared" si="55"/>
        <v>0</v>
      </c>
      <c r="AD67" s="56"/>
      <c r="AE67" s="56"/>
      <c r="AF67" s="56"/>
      <c r="AG67" s="56"/>
      <c r="AH67" s="22"/>
      <c r="AI67" s="56"/>
      <c r="AJ67" s="56"/>
      <c r="AK67" s="56"/>
      <c r="AL67" s="56"/>
      <c r="AM67" s="56"/>
      <c r="AN67" s="56"/>
      <c r="AO67" s="56"/>
      <c r="AP67" s="56"/>
      <c r="AQ67" s="56"/>
      <c r="AR67" s="56"/>
      <c r="AS67" s="56"/>
      <c r="AT67" s="56"/>
      <c r="AU67" s="56"/>
      <c r="AV67" s="56"/>
      <c r="AW67" s="56"/>
      <c r="AX67" s="67">
        <f t="shared" si="3"/>
        <v>1</v>
      </c>
      <c r="AY67" s="22">
        <f t="shared" si="46"/>
        <v>5000000</v>
      </c>
      <c r="AZ67" s="22">
        <f t="shared" si="53"/>
        <v>0</v>
      </c>
      <c r="BA67" s="22">
        <f t="shared" si="47"/>
        <v>5000000</v>
      </c>
      <c r="BB67" s="22">
        <f t="shared" si="47"/>
        <v>0</v>
      </c>
      <c r="BC67" s="22">
        <f t="shared" si="47"/>
        <v>0</v>
      </c>
      <c r="BD67" s="22">
        <f t="shared" si="47"/>
        <v>0</v>
      </c>
      <c r="BE67" s="22">
        <f t="shared" si="47"/>
        <v>0</v>
      </c>
      <c r="BF67" s="22">
        <f t="shared" si="47"/>
        <v>0</v>
      </c>
      <c r="BG67" s="22">
        <f t="shared" si="47"/>
        <v>0</v>
      </c>
      <c r="BH67" s="22">
        <f t="shared" si="47"/>
        <v>0</v>
      </c>
      <c r="BI67" s="22">
        <f t="shared" si="47"/>
        <v>0</v>
      </c>
      <c r="BJ67" s="22">
        <f t="shared" si="47"/>
        <v>0</v>
      </c>
      <c r="BK67" s="22">
        <f t="shared" si="47"/>
        <v>0</v>
      </c>
      <c r="BL67" s="22">
        <f t="shared" si="47"/>
        <v>0</v>
      </c>
      <c r="BM67" s="22">
        <f t="shared" si="47"/>
        <v>0</v>
      </c>
      <c r="BN67" s="22">
        <f t="shared" si="47"/>
        <v>0</v>
      </c>
      <c r="BO67" s="22">
        <f t="shared" si="47"/>
        <v>0</v>
      </c>
      <c r="BP67" s="22">
        <f t="shared" si="47"/>
        <v>0</v>
      </c>
      <c r="BQ67" s="22">
        <f t="shared" si="48"/>
        <v>0</v>
      </c>
      <c r="BR67" s="22">
        <f t="shared" si="48"/>
        <v>0</v>
      </c>
      <c r="BS67" s="22">
        <f t="shared" si="48"/>
        <v>0</v>
      </c>
      <c r="BT67" s="67">
        <f t="shared" si="7"/>
        <v>0</v>
      </c>
      <c r="BU67" s="22">
        <f t="shared" si="49"/>
        <v>0</v>
      </c>
      <c r="BV67" s="56"/>
      <c r="BW67" s="56"/>
      <c r="BX67" s="56"/>
      <c r="BY67" s="56"/>
      <c r="BZ67" s="56"/>
      <c r="CA67" s="56"/>
      <c r="CB67" s="56"/>
      <c r="CC67" s="56"/>
      <c r="CD67" s="56"/>
      <c r="CE67" s="56"/>
      <c r="CF67" s="56"/>
      <c r="CG67" s="56"/>
      <c r="CH67" s="56"/>
      <c r="CI67" s="56"/>
      <c r="CJ67" s="56"/>
      <c r="CK67" s="56"/>
      <c r="CL67" s="56"/>
      <c r="CM67" s="56"/>
      <c r="CN67" s="56"/>
      <c r="CO67" s="56"/>
      <c r="CP67" s="67">
        <f t="shared" si="44"/>
        <v>1</v>
      </c>
      <c r="CQ67" s="22">
        <f t="shared" si="50"/>
        <v>5000000</v>
      </c>
      <c r="CR67" s="22">
        <f t="shared" si="54"/>
        <v>0</v>
      </c>
      <c r="CS67" s="22">
        <f t="shared" si="51"/>
        <v>5000000</v>
      </c>
      <c r="CT67" s="22">
        <f t="shared" si="51"/>
        <v>0</v>
      </c>
      <c r="CU67" s="22">
        <f t="shared" si="51"/>
        <v>0</v>
      </c>
      <c r="CV67" s="22">
        <f t="shared" si="51"/>
        <v>0</v>
      </c>
      <c r="CW67" s="22">
        <f t="shared" si="51"/>
        <v>0</v>
      </c>
      <c r="CX67" s="22">
        <f t="shared" si="51"/>
        <v>0</v>
      </c>
      <c r="CY67" s="22">
        <f t="shared" si="51"/>
        <v>0</v>
      </c>
      <c r="CZ67" s="22">
        <f t="shared" si="51"/>
        <v>0</v>
      </c>
      <c r="DA67" s="22">
        <f t="shared" si="51"/>
        <v>0</v>
      </c>
      <c r="DB67" s="22">
        <f t="shared" si="51"/>
        <v>0</v>
      </c>
      <c r="DC67" s="22">
        <f t="shared" si="51"/>
        <v>0</v>
      </c>
      <c r="DD67" s="22">
        <f t="shared" si="51"/>
        <v>0</v>
      </c>
      <c r="DE67" s="22">
        <f t="shared" si="51"/>
        <v>0</v>
      </c>
      <c r="DF67" s="22">
        <f t="shared" si="51"/>
        <v>0</v>
      </c>
      <c r="DG67" s="22">
        <f t="shared" si="51"/>
        <v>0</v>
      </c>
      <c r="DH67" s="22">
        <f t="shared" si="51"/>
        <v>0</v>
      </c>
      <c r="DI67" s="22">
        <f t="shared" si="52"/>
        <v>0</v>
      </c>
      <c r="DJ67" s="22">
        <f t="shared" si="52"/>
        <v>0</v>
      </c>
      <c r="DK67" s="22">
        <f t="shared" si="52"/>
        <v>0</v>
      </c>
      <c r="DM67" s="26">
        <f t="shared" si="25"/>
        <v>5000000</v>
      </c>
      <c r="DN67" s="154"/>
      <c r="DO67" s="154"/>
      <c r="DP67" s="155">
        <v>5000000</v>
      </c>
      <c r="DQ67" s="155"/>
      <c r="DR67" s="155"/>
      <c r="DS67" s="153"/>
      <c r="DT67" s="164"/>
      <c r="DU67" s="164"/>
    </row>
    <row r="68" spans="1:125" s="68" customFormat="1" ht="51.75" hidden="1" customHeight="1" x14ac:dyDescent="0.25">
      <c r="A68" s="194"/>
      <c r="B68" s="174"/>
      <c r="C68" s="66" t="s">
        <v>220</v>
      </c>
      <c r="D68" s="19" t="s">
        <v>221</v>
      </c>
      <c r="E68" s="28">
        <v>520</v>
      </c>
      <c r="F68" s="65" t="s">
        <v>101</v>
      </c>
      <c r="G68" s="22">
        <f t="shared" si="45"/>
        <v>5000000</v>
      </c>
      <c r="H68" s="25"/>
      <c r="I68" s="22">
        <v>5000000</v>
      </c>
      <c r="J68" s="25"/>
      <c r="K68" s="47"/>
      <c r="L68" s="69"/>
      <c r="M68" s="25"/>
      <c r="N68" s="25"/>
      <c r="O68" s="25"/>
      <c r="P68" s="25"/>
      <c r="Q68" s="25"/>
      <c r="R68" s="25"/>
      <c r="S68" s="25"/>
      <c r="T68" s="45"/>
      <c r="U68" s="56"/>
      <c r="V68" s="56"/>
      <c r="W68" s="56"/>
      <c r="X68" s="56"/>
      <c r="Y68" s="56"/>
      <c r="Z68" s="56"/>
      <c r="AA68" s="56"/>
      <c r="AB68" s="67">
        <f t="shared" ref="AB68:AB105" si="56">+AC68/G68</f>
        <v>0</v>
      </c>
      <c r="AC68" s="22">
        <f t="shared" si="55"/>
        <v>0</v>
      </c>
      <c r="AD68" s="56"/>
      <c r="AE68" s="56"/>
      <c r="AF68" s="56"/>
      <c r="AG68" s="56"/>
      <c r="AH68" s="56"/>
      <c r="AI68" s="56"/>
      <c r="AJ68" s="56"/>
      <c r="AK68" s="56"/>
      <c r="AL68" s="56"/>
      <c r="AM68" s="56"/>
      <c r="AN68" s="56"/>
      <c r="AO68" s="56"/>
      <c r="AP68" s="56"/>
      <c r="AQ68" s="56"/>
      <c r="AR68" s="56"/>
      <c r="AS68" s="56"/>
      <c r="AT68" s="56"/>
      <c r="AU68" s="56"/>
      <c r="AV68" s="56"/>
      <c r="AW68" s="56"/>
      <c r="AX68" s="67">
        <f t="shared" ref="AX68:AX105" si="57">1-AB68</f>
        <v>1</v>
      </c>
      <c r="AY68" s="22">
        <f t="shared" si="46"/>
        <v>5000000</v>
      </c>
      <c r="AZ68" s="22">
        <f t="shared" si="53"/>
        <v>0</v>
      </c>
      <c r="BA68" s="22">
        <f t="shared" si="47"/>
        <v>5000000</v>
      </c>
      <c r="BB68" s="22">
        <f t="shared" si="47"/>
        <v>0</v>
      </c>
      <c r="BC68" s="22">
        <f t="shared" si="47"/>
        <v>0</v>
      </c>
      <c r="BD68" s="22">
        <f t="shared" si="47"/>
        <v>0</v>
      </c>
      <c r="BE68" s="22">
        <f t="shared" si="47"/>
        <v>0</v>
      </c>
      <c r="BF68" s="22">
        <f t="shared" si="47"/>
        <v>0</v>
      </c>
      <c r="BG68" s="22">
        <f t="shared" si="47"/>
        <v>0</v>
      </c>
      <c r="BH68" s="22">
        <f t="shared" si="47"/>
        <v>0</v>
      </c>
      <c r="BI68" s="22">
        <f t="shared" si="47"/>
        <v>0</v>
      </c>
      <c r="BJ68" s="22">
        <f t="shared" si="47"/>
        <v>0</v>
      </c>
      <c r="BK68" s="22">
        <f t="shared" si="47"/>
        <v>0</v>
      </c>
      <c r="BL68" s="22">
        <f t="shared" si="47"/>
        <v>0</v>
      </c>
      <c r="BM68" s="22">
        <f t="shared" si="47"/>
        <v>0</v>
      </c>
      <c r="BN68" s="22">
        <f t="shared" si="47"/>
        <v>0</v>
      </c>
      <c r="BO68" s="22">
        <f t="shared" si="47"/>
        <v>0</v>
      </c>
      <c r="BP68" s="22">
        <f t="shared" ref="BP68:BP72" si="58">X68-AT68</f>
        <v>0</v>
      </c>
      <c r="BQ68" s="22">
        <f t="shared" si="48"/>
        <v>0</v>
      </c>
      <c r="BR68" s="22">
        <f t="shared" si="48"/>
        <v>0</v>
      </c>
      <c r="BS68" s="22">
        <f t="shared" si="48"/>
        <v>0</v>
      </c>
      <c r="BT68" s="67">
        <f t="shared" ref="BT68:BT105" si="59">+BU68/G68</f>
        <v>0</v>
      </c>
      <c r="BU68" s="22">
        <f t="shared" si="49"/>
        <v>0</v>
      </c>
      <c r="BV68" s="56"/>
      <c r="BW68" s="56"/>
      <c r="BX68" s="56"/>
      <c r="BY68" s="56"/>
      <c r="BZ68" s="56"/>
      <c r="CA68" s="56"/>
      <c r="CB68" s="56"/>
      <c r="CC68" s="56"/>
      <c r="CD68" s="56"/>
      <c r="CE68" s="56"/>
      <c r="CF68" s="56"/>
      <c r="CG68" s="56"/>
      <c r="CH68" s="56"/>
      <c r="CI68" s="56"/>
      <c r="CJ68" s="56"/>
      <c r="CK68" s="56"/>
      <c r="CL68" s="56"/>
      <c r="CM68" s="56"/>
      <c r="CN68" s="56"/>
      <c r="CO68" s="56"/>
      <c r="CP68" s="67">
        <f t="shared" si="44"/>
        <v>1</v>
      </c>
      <c r="CQ68" s="22">
        <f t="shared" si="50"/>
        <v>5000000</v>
      </c>
      <c r="CR68" s="22">
        <f t="shared" si="54"/>
        <v>0</v>
      </c>
      <c r="CS68" s="22">
        <f t="shared" si="51"/>
        <v>5000000</v>
      </c>
      <c r="CT68" s="22">
        <f t="shared" si="51"/>
        <v>0</v>
      </c>
      <c r="CU68" s="22">
        <f t="shared" si="51"/>
        <v>0</v>
      </c>
      <c r="CV68" s="22">
        <f t="shared" si="51"/>
        <v>0</v>
      </c>
      <c r="CW68" s="22">
        <f t="shared" si="51"/>
        <v>0</v>
      </c>
      <c r="CX68" s="22">
        <f t="shared" si="51"/>
        <v>0</v>
      </c>
      <c r="CY68" s="22">
        <f t="shared" si="51"/>
        <v>0</v>
      </c>
      <c r="CZ68" s="22">
        <f t="shared" si="51"/>
        <v>0</v>
      </c>
      <c r="DA68" s="22">
        <f t="shared" si="51"/>
        <v>0</v>
      </c>
      <c r="DB68" s="22">
        <f t="shared" si="51"/>
        <v>0</v>
      </c>
      <c r="DC68" s="22">
        <f t="shared" si="51"/>
        <v>0</v>
      </c>
      <c r="DD68" s="22">
        <f t="shared" si="51"/>
        <v>0</v>
      </c>
      <c r="DE68" s="22">
        <f t="shared" si="51"/>
        <v>0</v>
      </c>
      <c r="DF68" s="22">
        <f t="shared" si="51"/>
        <v>0</v>
      </c>
      <c r="DG68" s="22">
        <f t="shared" si="51"/>
        <v>0</v>
      </c>
      <c r="DH68" s="22">
        <f t="shared" ref="DH68:DH72" si="60">X68-CL68</f>
        <v>0</v>
      </c>
      <c r="DI68" s="22">
        <f t="shared" si="52"/>
        <v>0</v>
      </c>
      <c r="DJ68" s="22">
        <f t="shared" si="52"/>
        <v>0</v>
      </c>
      <c r="DK68" s="22">
        <f t="shared" si="52"/>
        <v>0</v>
      </c>
      <c r="DM68" s="26">
        <f t="shared" si="25"/>
        <v>5000000</v>
      </c>
      <c r="DN68" s="154"/>
      <c r="DO68" s="154"/>
      <c r="DP68" s="155">
        <v>5000000</v>
      </c>
      <c r="DQ68" s="155"/>
      <c r="DR68" s="155"/>
      <c r="DS68" s="153"/>
      <c r="DT68" s="164"/>
      <c r="DU68" s="164"/>
    </row>
    <row r="69" spans="1:125" ht="33" hidden="1" customHeight="1" x14ac:dyDescent="0.25">
      <c r="A69" s="194"/>
      <c r="B69" s="172" t="s">
        <v>222</v>
      </c>
      <c r="C69" s="30" t="s">
        <v>223</v>
      </c>
      <c r="D69" s="19" t="s">
        <v>224</v>
      </c>
      <c r="E69" s="20">
        <v>520</v>
      </c>
      <c r="F69" s="65" t="s">
        <v>101</v>
      </c>
      <c r="G69" s="22">
        <f t="shared" si="45"/>
        <v>6000000</v>
      </c>
      <c r="H69" s="31"/>
      <c r="I69" s="22">
        <v>6000000</v>
      </c>
      <c r="J69" s="22"/>
      <c r="K69" s="45"/>
      <c r="L69" s="69"/>
      <c r="M69" s="31"/>
      <c r="N69" s="31"/>
      <c r="O69" s="31"/>
      <c r="P69" s="31"/>
      <c r="Q69" s="31"/>
      <c r="R69" s="25"/>
      <c r="S69" s="31"/>
      <c r="T69" s="45"/>
      <c r="U69" s="22"/>
      <c r="V69" s="22"/>
      <c r="W69" s="22"/>
      <c r="X69" s="22"/>
      <c r="Y69" s="22"/>
      <c r="Z69" s="22"/>
      <c r="AA69" s="22"/>
      <c r="AB69" s="23">
        <f t="shared" si="56"/>
        <v>0</v>
      </c>
      <c r="AC69" s="22">
        <f t="shared" si="55"/>
        <v>0</v>
      </c>
      <c r="AD69" s="22"/>
      <c r="AE69" s="22"/>
      <c r="AF69" s="22"/>
      <c r="AG69" s="22"/>
      <c r="AH69" s="22"/>
      <c r="AI69" s="22"/>
      <c r="AJ69" s="22"/>
      <c r="AK69" s="22"/>
      <c r="AL69" s="22"/>
      <c r="AM69" s="22"/>
      <c r="AN69" s="22"/>
      <c r="AO69" s="22"/>
      <c r="AP69" s="22"/>
      <c r="AQ69" s="22"/>
      <c r="AR69" s="22"/>
      <c r="AS69" s="22"/>
      <c r="AT69" s="22"/>
      <c r="AU69" s="22"/>
      <c r="AV69" s="22"/>
      <c r="AW69" s="22"/>
      <c r="AX69" s="23">
        <f t="shared" si="57"/>
        <v>1</v>
      </c>
      <c r="AY69" s="22">
        <f t="shared" si="46"/>
        <v>6000000</v>
      </c>
      <c r="AZ69" s="22">
        <f t="shared" si="53"/>
        <v>0</v>
      </c>
      <c r="BA69" s="22">
        <f t="shared" si="53"/>
        <v>6000000</v>
      </c>
      <c r="BB69" s="22">
        <f t="shared" si="53"/>
        <v>0</v>
      </c>
      <c r="BC69" s="22">
        <f t="shared" si="53"/>
        <v>0</v>
      </c>
      <c r="BD69" s="22">
        <f t="shared" si="53"/>
        <v>0</v>
      </c>
      <c r="BE69" s="22">
        <f t="shared" si="53"/>
        <v>0</v>
      </c>
      <c r="BF69" s="22">
        <f t="shared" si="53"/>
        <v>0</v>
      </c>
      <c r="BG69" s="22">
        <f t="shared" si="53"/>
        <v>0</v>
      </c>
      <c r="BH69" s="22">
        <f t="shared" si="53"/>
        <v>0</v>
      </c>
      <c r="BI69" s="22">
        <f t="shared" si="53"/>
        <v>0</v>
      </c>
      <c r="BJ69" s="22">
        <f t="shared" si="53"/>
        <v>0</v>
      </c>
      <c r="BK69" s="22">
        <f t="shared" si="53"/>
        <v>0</v>
      </c>
      <c r="BL69" s="22">
        <f t="shared" si="53"/>
        <v>0</v>
      </c>
      <c r="BM69" s="22">
        <f t="shared" si="53"/>
        <v>0</v>
      </c>
      <c r="BN69" s="22">
        <f t="shared" si="53"/>
        <v>0</v>
      </c>
      <c r="BO69" s="22">
        <f t="shared" si="53"/>
        <v>0</v>
      </c>
      <c r="BP69" s="22">
        <f t="shared" si="58"/>
        <v>0</v>
      </c>
      <c r="BQ69" s="22">
        <f t="shared" si="48"/>
        <v>0</v>
      </c>
      <c r="BR69" s="22">
        <f t="shared" si="48"/>
        <v>0</v>
      </c>
      <c r="BS69" s="22">
        <f t="shared" si="48"/>
        <v>0</v>
      </c>
      <c r="BT69" s="23">
        <f t="shared" si="59"/>
        <v>0</v>
      </c>
      <c r="BU69" s="22">
        <f t="shared" si="49"/>
        <v>0</v>
      </c>
      <c r="BV69" s="22"/>
      <c r="BW69" s="22"/>
      <c r="BX69" s="22"/>
      <c r="BY69" s="22"/>
      <c r="BZ69" s="22"/>
      <c r="CA69" s="22"/>
      <c r="CB69" s="22"/>
      <c r="CC69" s="22"/>
      <c r="CD69" s="22"/>
      <c r="CE69" s="22"/>
      <c r="CF69" s="22"/>
      <c r="CG69" s="22"/>
      <c r="CH69" s="22"/>
      <c r="CI69" s="22"/>
      <c r="CJ69" s="22"/>
      <c r="CK69" s="22"/>
      <c r="CL69" s="22"/>
      <c r="CM69" s="22"/>
      <c r="CN69" s="22"/>
      <c r="CO69" s="22"/>
      <c r="CP69" s="67">
        <f t="shared" si="44"/>
        <v>1</v>
      </c>
      <c r="CQ69" s="22">
        <f t="shared" si="50"/>
        <v>6000000</v>
      </c>
      <c r="CR69" s="22">
        <f t="shared" si="54"/>
        <v>0</v>
      </c>
      <c r="CS69" s="22">
        <f t="shared" si="54"/>
        <v>6000000</v>
      </c>
      <c r="CT69" s="22">
        <f t="shared" si="54"/>
        <v>0</v>
      </c>
      <c r="CU69" s="22">
        <f t="shared" si="54"/>
        <v>0</v>
      </c>
      <c r="CV69" s="22">
        <f t="shared" si="54"/>
        <v>0</v>
      </c>
      <c r="CW69" s="22">
        <f t="shared" si="54"/>
        <v>0</v>
      </c>
      <c r="CX69" s="22">
        <f t="shared" si="54"/>
        <v>0</v>
      </c>
      <c r="CY69" s="22">
        <f t="shared" si="54"/>
        <v>0</v>
      </c>
      <c r="CZ69" s="22">
        <f t="shared" si="54"/>
        <v>0</v>
      </c>
      <c r="DA69" s="22">
        <f t="shared" si="54"/>
        <v>0</v>
      </c>
      <c r="DB69" s="22">
        <f t="shared" si="54"/>
        <v>0</v>
      </c>
      <c r="DC69" s="22">
        <f t="shared" si="54"/>
        <v>0</v>
      </c>
      <c r="DD69" s="22">
        <f t="shared" si="54"/>
        <v>0</v>
      </c>
      <c r="DE69" s="22">
        <f t="shared" si="54"/>
        <v>0</v>
      </c>
      <c r="DF69" s="22">
        <f t="shared" si="54"/>
        <v>0</v>
      </c>
      <c r="DG69" s="22">
        <f t="shared" si="54"/>
        <v>0</v>
      </c>
      <c r="DH69" s="22">
        <f t="shared" si="60"/>
        <v>0</v>
      </c>
      <c r="DI69" s="22">
        <f t="shared" si="52"/>
        <v>0</v>
      </c>
      <c r="DJ69" s="22">
        <f t="shared" si="52"/>
        <v>0</v>
      </c>
      <c r="DK69" s="22">
        <f t="shared" si="52"/>
        <v>0</v>
      </c>
      <c r="DM69" s="26">
        <f t="shared" si="25"/>
        <v>6000000</v>
      </c>
      <c r="DN69" s="154"/>
      <c r="DO69" s="154"/>
      <c r="DP69" s="155">
        <v>6000000</v>
      </c>
      <c r="DQ69" s="155"/>
      <c r="DR69" s="155"/>
      <c r="DS69" s="153"/>
      <c r="DT69" s="162"/>
      <c r="DU69" s="162"/>
    </row>
    <row r="70" spans="1:125" ht="38.25" hidden="1" customHeight="1" x14ac:dyDescent="0.25">
      <c r="A70" s="194"/>
      <c r="B70" s="173"/>
      <c r="C70" s="30" t="s">
        <v>225</v>
      </c>
      <c r="D70" s="19" t="s">
        <v>226</v>
      </c>
      <c r="E70" s="20">
        <v>520</v>
      </c>
      <c r="F70" s="65" t="s">
        <v>101</v>
      </c>
      <c r="G70" s="22">
        <f t="shared" si="45"/>
        <v>6000000</v>
      </c>
      <c r="H70" s="31"/>
      <c r="I70" s="22">
        <v>6000000</v>
      </c>
      <c r="J70" s="22"/>
      <c r="K70" s="45"/>
      <c r="L70" s="69"/>
      <c r="M70" s="31"/>
      <c r="N70" s="31"/>
      <c r="O70" s="31"/>
      <c r="P70" s="31"/>
      <c r="Q70" s="31"/>
      <c r="R70" s="25"/>
      <c r="S70" s="31"/>
      <c r="T70" s="45"/>
      <c r="U70" s="22"/>
      <c r="V70" s="22"/>
      <c r="W70" s="22"/>
      <c r="X70" s="22"/>
      <c r="Y70" s="22"/>
      <c r="Z70" s="22"/>
      <c r="AA70" s="22"/>
      <c r="AB70" s="23">
        <f t="shared" si="56"/>
        <v>0</v>
      </c>
      <c r="AC70" s="22">
        <f t="shared" si="55"/>
        <v>0</v>
      </c>
      <c r="AD70" s="22"/>
      <c r="AE70" s="22"/>
      <c r="AF70" s="22"/>
      <c r="AG70" s="22"/>
      <c r="AH70" s="22"/>
      <c r="AI70" s="22"/>
      <c r="AJ70" s="22"/>
      <c r="AK70" s="22"/>
      <c r="AL70" s="22"/>
      <c r="AM70" s="22"/>
      <c r="AN70" s="22"/>
      <c r="AO70" s="22"/>
      <c r="AP70" s="22"/>
      <c r="AQ70" s="22"/>
      <c r="AR70" s="22"/>
      <c r="AS70" s="22"/>
      <c r="AT70" s="22"/>
      <c r="AU70" s="22"/>
      <c r="AV70" s="22"/>
      <c r="AW70" s="22"/>
      <c r="AX70" s="23">
        <f t="shared" si="57"/>
        <v>1</v>
      </c>
      <c r="AY70" s="22">
        <f t="shared" si="46"/>
        <v>6000000</v>
      </c>
      <c r="AZ70" s="22">
        <f t="shared" si="53"/>
        <v>0</v>
      </c>
      <c r="BA70" s="22">
        <f t="shared" si="53"/>
        <v>6000000</v>
      </c>
      <c r="BB70" s="22">
        <f t="shared" si="53"/>
        <v>0</v>
      </c>
      <c r="BC70" s="22">
        <f t="shared" si="53"/>
        <v>0</v>
      </c>
      <c r="BD70" s="22">
        <f t="shared" si="53"/>
        <v>0</v>
      </c>
      <c r="BE70" s="22">
        <f t="shared" si="53"/>
        <v>0</v>
      </c>
      <c r="BF70" s="22">
        <f t="shared" si="53"/>
        <v>0</v>
      </c>
      <c r="BG70" s="22">
        <f t="shared" si="53"/>
        <v>0</v>
      </c>
      <c r="BH70" s="22">
        <f t="shared" si="53"/>
        <v>0</v>
      </c>
      <c r="BI70" s="22">
        <f t="shared" si="53"/>
        <v>0</v>
      </c>
      <c r="BJ70" s="22">
        <f t="shared" si="53"/>
        <v>0</v>
      </c>
      <c r="BK70" s="22">
        <f t="shared" si="53"/>
        <v>0</v>
      </c>
      <c r="BL70" s="22">
        <f t="shared" si="53"/>
        <v>0</v>
      </c>
      <c r="BM70" s="22">
        <f t="shared" si="53"/>
        <v>0</v>
      </c>
      <c r="BN70" s="22">
        <f t="shared" si="53"/>
        <v>0</v>
      </c>
      <c r="BO70" s="22">
        <f t="shared" si="53"/>
        <v>0</v>
      </c>
      <c r="BP70" s="22">
        <f t="shared" si="58"/>
        <v>0</v>
      </c>
      <c r="BQ70" s="22">
        <f t="shared" si="48"/>
        <v>0</v>
      </c>
      <c r="BR70" s="22">
        <f t="shared" si="48"/>
        <v>0</v>
      </c>
      <c r="BS70" s="22">
        <f t="shared" si="48"/>
        <v>0</v>
      </c>
      <c r="BT70" s="23">
        <f t="shared" si="59"/>
        <v>0</v>
      </c>
      <c r="BU70" s="22">
        <f t="shared" si="49"/>
        <v>0</v>
      </c>
      <c r="BV70" s="22"/>
      <c r="BW70" s="22"/>
      <c r="BX70" s="22"/>
      <c r="BY70" s="22"/>
      <c r="BZ70" s="22"/>
      <c r="CA70" s="22"/>
      <c r="CB70" s="22"/>
      <c r="CC70" s="22"/>
      <c r="CD70" s="22"/>
      <c r="CE70" s="22"/>
      <c r="CF70" s="22"/>
      <c r="CG70" s="22"/>
      <c r="CH70" s="22"/>
      <c r="CI70" s="22"/>
      <c r="CJ70" s="22"/>
      <c r="CK70" s="22"/>
      <c r="CL70" s="22"/>
      <c r="CM70" s="22"/>
      <c r="CN70" s="22"/>
      <c r="CO70" s="22"/>
      <c r="CP70" s="67">
        <f t="shared" si="44"/>
        <v>1</v>
      </c>
      <c r="CQ70" s="22">
        <f t="shared" si="50"/>
        <v>6000000</v>
      </c>
      <c r="CR70" s="22">
        <f t="shared" si="54"/>
        <v>0</v>
      </c>
      <c r="CS70" s="22">
        <f t="shared" si="54"/>
        <v>6000000</v>
      </c>
      <c r="CT70" s="22">
        <f t="shared" si="54"/>
        <v>0</v>
      </c>
      <c r="CU70" s="22">
        <f t="shared" si="54"/>
        <v>0</v>
      </c>
      <c r="CV70" s="22">
        <f t="shared" si="54"/>
        <v>0</v>
      </c>
      <c r="CW70" s="22">
        <f t="shared" si="54"/>
        <v>0</v>
      </c>
      <c r="CX70" s="22">
        <f t="shared" si="54"/>
        <v>0</v>
      </c>
      <c r="CY70" s="22">
        <f t="shared" si="54"/>
        <v>0</v>
      </c>
      <c r="CZ70" s="22">
        <f t="shared" si="54"/>
        <v>0</v>
      </c>
      <c r="DA70" s="22">
        <f t="shared" si="54"/>
        <v>0</v>
      </c>
      <c r="DB70" s="22">
        <f t="shared" si="54"/>
        <v>0</v>
      </c>
      <c r="DC70" s="22">
        <f t="shared" si="54"/>
        <v>0</v>
      </c>
      <c r="DD70" s="22">
        <f t="shared" si="54"/>
        <v>0</v>
      </c>
      <c r="DE70" s="22">
        <f t="shared" si="54"/>
        <v>0</v>
      </c>
      <c r="DF70" s="22">
        <f t="shared" si="54"/>
        <v>0</v>
      </c>
      <c r="DG70" s="22">
        <f t="shared" si="54"/>
        <v>0</v>
      </c>
      <c r="DH70" s="22">
        <f t="shared" si="60"/>
        <v>0</v>
      </c>
      <c r="DI70" s="22">
        <f t="shared" si="52"/>
        <v>0</v>
      </c>
      <c r="DJ70" s="22">
        <f t="shared" si="52"/>
        <v>0</v>
      </c>
      <c r="DK70" s="22">
        <f t="shared" si="52"/>
        <v>0</v>
      </c>
      <c r="DM70" s="26">
        <f t="shared" si="25"/>
        <v>6000000</v>
      </c>
      <c r="DN70" s="154"/>
      <c r="DO70" s="154"/>
      <c r="DP70" s="155">
        <v>6000000</v>
      </c>
      <c r="DQ70" s="155"/>
      <c r="DR70" s="155"/>
      <c r="DS70" s="153"/>
      <c r="DT70" s="162"/>
      <c r="DU70" s="162"/>
    </row>
    <row r="71" spans="1:125" ht="28.5" hidden="1" customHeight="1" x14ac:dyDescent="0.25">
      <c r="A71" s="194"/>
      <c r="B71" s="173"/>
      <c r="C71" s="30" t="s">
        <v>227</v>
      </c>
      <c r="D71" s="19" t="s">
        <v>228</v>
      </c>
      <c r="E71" s="20">
        <v>520</v>
      </c>
      <c r="F71" s="65" t="s">
        <v>101</v>
      </c>
      <c r="G71" s="22">
        <f t="shared" si="45"/>
        <v>200000000</v>
      </c>
      <c r="H71" s="31"/>
      <c r="I71" s="22">
        <v>200000000</v>
      </c>
      <c r="J71" s="31"/>
      <c r="K71" s="46"/>
      <c r="L71" s="69"/>
      <c r="M71" s="31"/>
      <c r="N71" s="31"/>
      <c r="O71" s="31"/>
      <c r="P71" s="31"/>
      <c r="Q71" s="31"/>
      <c r="R71" s="25"/>
      <c r="S71" s="31"/>
      <c r="T71" s="69"/>
      <c r="U71" s="22"/>
      <c r="V71" s="22"/>
      <c r="W71" s="22"/>
      <c r="X71" s="22"/>
      <c r="Y71" s="22"/>
      <c r="Z71" s="22"/>
      <c r="AA71" s="22"/>
      <c r="AB71" s="23">
        <f t="shared" si="56"/>
        <v>0.63427317000000005</v>
      </c>
      <c r="AC71" s="22">
        <f t="shared" si="55"/>
        <v>126854634</v>
      </c>
      <c r="AD71" s="22"/>
      <c r="AE71" s="22">
        <f>+'[2]FEBRERO 2017'!$K$1068</f>
        <v>126854634</v>
      </c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3">
        <f t="shared" si="57"/>
        <v>0.36572682999999995</v>
      </c>
      <c r="AY71" s="22">
        <f t="shared" si="46"/>
        <v>73145366</v>
      </c>
      <c r="AZ71" s="22">
        <f t="shared" si="53"/>
        <v>0</v>
      </c>
      <c r="BA71" s="22">
        <f t="shared" si="53"/>
        <v>73145366</v>
      </c>
      <c r="BB71" s="22">
        <f t="shared" si="53"/>
        <v>0</v>
      </c>
      <c r="BC71" s="22">
        <f t="shared" si="53"/>
        <v>0</v>
      </c>
      <c r="BD71" s="22">
        <f t="shared" si="53"/>
        <v>0</v>
      </c>
      <c r="BE71" s="22">
        <f t="shared" si="53"/>
        <v>0</v>
      </c>
      <c r="BF71" s="22">
        <f t="shared" si="53"/>
        <v>0</v>
      </c>
      <c r="BG71" s="22">
        <f t="shared" si="53"/>
        <v>0</v>
      </c>
      <c r="BH71" s="22">
        <f t="shared" si="53"/>
        <v>0</v>
      </c>
      <c r="BI71" s="22">
        <f t="shared" si="53"/>
        <v>0</v>
      </c>
      <c r="BJ71" s="22">
        <f t="shared" si="53"/>
        <v>0</v>
      </c>
      <c r="BK71" s="22">
        <f t="shared" si="53"/>
        <v>0</v>
      </c>
      <c r="BL71" s="22">
        <f t="shared" si="53"/>
        <v>0</v>
      </c>
      <c r="BM71" s="22">
        <f t="shared" si="53"/>
        <v>0</v>
      </c>
      <c r="BN71" s="22">
        <f t="shared" si="53"/>
        <v>0</v>
      </c>
      <c r="BO71" s="22">
        <f t="shared" si="53"/>
        <v>0</v>
      </c>
      <c r="BP71" s="22">
        <f t="shared" si="58"/>
        <v>0</v>
      </c>
      <c r="BQ71" s="22">
        <f t="shared" si="48"/>
        <v>0</v>
      </c>
      <c r="BR71" s="22">
        <f t="shared" si="48"/>
        <v>0</v>
      </c>
      <c r="BS71" s="22">
        <f t="shared" si="48"/>
        <v>0</v>
      </c>
      <c r="BT71" s="23">
        <f t="shared" si="59"/>
        <v>0.63427317000000005</v>
      </c>
      <c r="BU71" s="22">
        <f t="shared" si="49"/>
        <v>126854634</v>
      </c>
      <c r="BV71" s="22"/>
      <c r="BW71" s="22">
        <f>+'[2]FEBRERO 2017'!$H$1066</f>
        <v>126854634</v>
      </c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67">
        <f t="shared" si="44"/>
        <v>0.36572682999999995</v>
      </c>
      <c r="CQ71" s="22">
        <f t="shared" si="50"/>
        <v>73145366</v>
      </c>
      <c r="CR71" s="22">
        <f t="shared" si="54"/>
        <v>0</v>
      </c>
      <c r="CS71" s="22">
        <f t="shared" si="54"/>
        <v>73145366</v>
      </c>
      <c r="CT71" s="22">
        <f t="shared" si="54"/>
        <v>0</v>
      </c>
      <c r="CU71" s="22">
        <f t="shared" si="54"/>
        <v>0</v>
      </c>
      <c r="CV71" s="22">
        <f t="shared" si="54"/>
        <v>0</v>
      </c>
      <c r="CW71" s="22">
        <f t="shared" si="54"/>
        <v>0</v>
      </c>
      <c r="CX71" s="22">
        <f t="shared" si="54"/>
        <v>0</v>
      </c>
      <c r="CY71" s="22">
        <f t="shared" si="54"/>
        <v>0</v>
      </c>
      <c r="CZ71" s="22">
        <f t="shared" si="54"/>
        <v>0</v>
      </c>
      <c r="DA71" s="22">
        <f t="shared" si="54"/>
        <v>0</v>
      </c>
      <c r="DB71" s="22">
        <f t="shared" si="54"/>
        <v>0</v>
      </c>
      <c r="DC71" s="22">
        <f t="shared" si="54"/>
        <v>0</v>
      </c>
      <c r="DD71" s="22">
        <f t="shared" si="54"/>
        <v>0</v>
      </c>
      <c r="DE71" s="22">
        <f t="shared" si="54"/>
        <v>0</v>
      </c>
      <c r="DF71" s="22">
        <f t="shared" si="54"/>
        <v>0</v>
      </c>
      <c r="DG71" s="22">
        <f t="shared" si="54"/>
        <v>0</v>
      </c>
      <c r="DH71" s="22">
        <f t="shared" si="60"/>
        <v>0</v>
      </c>
      <c r="DI71" s="22">
        <f t="shared" si="52"/>
        <v>0</v>
      </c>
      <c r="DJ71" s="22">
        <f t="shared" si="52"/>
        <v>0</v>
      </c>
      <c r="DK71" s="22">
        <f t="shared" si="52"/>
        <v>0</v>
      </c>
      <c r="DM71" s="26">
        <f t="shared" si="25"/>
        <v>200000000</v>
      </c>
      <c r="DN71" s="154"/>
      <c r="DO71" s="154"/>
      <c r="DP71" s="155">
        <v>200000000</v>
      </c>
      <c r="DQ71" s="155"/>
      <c r="DR71" s="155"/>
      <c r="DS71" s="153"/>
      <c r="DT71" s="162"/>
      <c r="DU71" s="162"/>
    </row>
    <row r="72" spans="1:125" ht="59.25" hidden="1" customHeight="1" x14ac:dyDescent="0.25">
      <c r="A72" s="194"/>
      <c r="B72" s="173"/>
      <c r="C72" s="70" t="s">
        <v>229</v>
      </c>
      <c r="D72" s="19" t="s">
        <v>230</v>
      </c>
      <c r="E72" s="20">
        <v>520</v>
      </c>
      <c r="F72" s="65" t="s">
        <v>231</v>
      </c>
      <c r="G72" s="22">
        <f t="shared" si="45"/>
        <v>22029791</v>
      </c>
      <c r="H72" s="71"/>
      <c r="I72" s="22"/>
      <c r="J72" s="71"/>
      <c r="K72" s="72"/>
      <c r="L72" s="69"/>
      <c r="M72" s="71"/>
      <c r="N72" s="71"/>
      <c r="O72" s="71"/>
      <c r="P72" s="71"/>
      <c r="Q72" s="71"/>
      <c r="R72" s="73"/>
      <c r="S72" s="71"/>
      <c r="T72" s="69"/>
      <c r="U72" s="36"/>
      <c r="V72" s="36"/>
      <c r="W72" s="36"/>
      <c r="X72" s="36"/>
      <c r="Y72" s="36"/>
      <c r="Z72" s="36"/>
      <c r="AA72" s="36">
        <v>22029791</v>
      </c>
      <c r="AB72" s="23">
        <f t="shared" si="56"/>
        <v>0</v>
      </c>
      <c r="AC72" s="22">
        <f t="shared" si="55"/>
        <v>0</v>
      </c>
      <c r="AD72" s="36"/>
      <c r="AE72" s="36"/>
      <c r="AF72" s="36"/>
      <c r="AG72" s="36"/>
      <c r="AH72" s="36"/>
      <c r="AI72" s="36"/>
      <c r="AJ72" s="36"/>
      <c r="AK72" s="36"/>
      <c r="AL72" s="36"/>
      <c r="AM72" s="36"/>
      <c r="AN72" s="36"/>
      <c r="AO72" s="36"/>
      <c r="AP72" s="36"/>
      <c r="AQ72" s="36"/>
      <c r="AR72" s="36"/>
      <c r="AS72" s="36"/>
      <c r="AT72" s="36"/>
      <c r="AU72" s="36"/>
      <c r="AV72" s="36"/>
      <c r="AW72" s="36"/>
      <c r="AX72" s="23">
        <f t="shared" si="57"/>
        <v>1</v>
      </c>
      <c r="AY72" s="22">
        <f t="shared" si="46"/>
        <v>22029791</v>
      </c>
      <c r="AZ72" s="22">
        <f t="shared" si="53"/>
        <v>0</v>
      </c>
      <c r="BA72" s="22">
        <f t="shared" si="53"/>
        <v>0</v>
      </c>
      <c r="BB72" s="22">
        <f t="shared" si="53"/>
        <v>0</v>
      </c>
      <c r="BC72" s="22">
        <f t="shared" si="53"/>
        <v>0</v>
      </c>
      <c r="BD72" s="22">
        <f t="shared" si="53"/>
        <v>0</v>
      </c>
      <c r="BE72" s="22">
        <f t="shared" si="53"/>
        <v>0</v>
      </c>
      <c r="BF72" s="22">
        <f t="shared" si="53"/>
        <v>0</v>
      </c>
      <c r="BG72" s="22">
        <f t="shared" si="53"/>
        <v>0</v>
      </c>
      <c r="BH72" s="22">
        <f t="shared" si="53"/>
        <v>0</v>
      </c>
      <c r="BI72" s="22">
        <f t="shared" si="53"/>
        <v>0</v>
      </c>
      <c r="BJ72" s="22">
        <f t="shared" si="53"/>
        <v>0</v>
      </c>
      <c r="BK72" s="22">
        <f t="shared" si="53"/>
        <v>0</v>
      </c>
      <c r="BL72" s="22">
        <f t="shared" si="53"/>
        <v>0</v>
      </c>
      <c r="BM72" s="22">
        <f t="shared" si="53"/>
        <v>0</v>
      </c>
      <c r="BN72" s="22">
        <f t="shared" si="53"/>
        <v>0</v>
      </c>
      <c r="BO72" s="22">
        <f t="shared" si="53"/>
        <v>0</v>
      </c>
      <c r="BP72" s="22">
        <f t="shared" si="58"/>
        <v>0</v>
      </c>
      <c r="BQ72" s="22">
        <f t="shared" si="48"/>
        <v>0</v>
      </c>
      <c r="BR72" s="22">
        <f t="shared" si="48"/>
        <v>0</v>
      </c>
      <c r="BS72" s="22">
        <f t="shared" si="48"/>
        <v>22029791</v>
      </c>
      <c r="BT72" s="23">
        <f t="shared" si="59"/>
        <v>0</v>
      </c>
      <c r="BU72" s="22">
        <f t="shared" si="49"/>
        <v>0</v>
      </c>
      <c r="BV72" s="36"/>
      <c r="BW72" s="36"/>
      <c r="BX72" s="36"/>
      <c r="BY72" s="36"/>
      <c r="BZ72" s="36"/>
      <c r="CA72" s="36"/>
      <c r="CB72" s="36"/>
      <c r="CC72" s="36"/>
      <c r="CD72" s="36"/>
      <c r="CE72" s="36"/>
      <c r="CF72" s="36"/>
      <c r="CG72" s="36"/>
      <c r="CH72" s="36"/>
      <c r="CI72" s="36"/>
      <c r="CJ72" s="36"/>
      <c r="CK72" s="36"/>
      <c r="CL72" s="36"/>
      <c r="CM72" s="36"/>
      <c r="CN72" s="36"/>
      <c r="CO72" s="36"/>
      <c r="CP72" s="67">
        <f t="shared" si="44"/>
        <v>1</v>
      </c>
      <c r="CQ72" s="22">
        <f t="shared" si="50"/>
        <v>22029791</v>
      </c>
      <c r="CR72" s="22">
        <f t="shared" si="54"/>
        <v>0</v>
      </c>
      <c r="CS72" s="22">
        <f t="shared" si="54"/>
        <v>0</v>
      </c>
      <c r="CT72" s="22">
        <f t="shared" si="54"/>
        <v>0</v>
      </c>
      <c r="CU72" s="22">
        <f t="shared" si="54"/>
        <v>0</v>
      </c>
      <c r="CV72" s="22">
        <f t="shared" si="54"/>
        <v>0</v>
      </c>
      <c r="CW72" s="22">
        <f t="shared" si="54"/>
        <v>0</v>
      </c>
      <c r="CX72" s="22">
        <f t="shared" si="54"/>
        <v>0</v>
      </c>
      <c r="CY72" s="22">
        <f t="shared" si="54"/>
        <v>0</v>
      </c>
      <c r="CZ72" s="22">
        <f t="shared" si="54"/>
        <v>0</v>
      </c>
      <c r="DA72" s="22">
        <f t="shared" si="54"/>
        <v>0</v>
      </c>
      <c r="DB72" s="22">
        <f t="shared" si="54"/>
        <v>0</v>
      </c>
      <c r="DC72" s="22">
        <f t="shared" si="54"/>
        <v>0</v>
      </c>
      <c r="DD72" s="22">
        <f t="shared" si="54"/>
        <v>0</v>
      </c>
      <c r="DE72" s="22">
        <f t="shared" si="54"/>
        <v>0</v>
      </c>
      <c r="DF72" s="22">
        <f t="shared" si="54"/>
        <v>0</v>
      </c>
      <c r="DG72" s="22">
        <f t="shared" si="54"/>
        <v>0</v>
      </c>
      <c r="DH72" s="22">
        <f t="shared" si="60"/>
        <v>0</v>
      </c>
      <c r="DI72" s="22">
        <f t="shared" si="52"/>
        <v>0</v>
      </c>
      <c r="DJ72" s="22">
        <f t="shared" si="52"/>
        <v>0</v>
      </c>
      <c r="DK72" s="22">
        <f t="shared" si="52"/>
        <v>22029791</v>
      </c>
      <c r="DM72" s="26">
        <f t="shared" si="25"/>
        <v>22029791</v>
      </c>
      <c r="DN72" s="154"/>
      <c r="DO72" s="154"/>
      <c r="DP72" s="155">
        <v>22029791</v>
      </c>
      <c r="DQ72" s="155"/>
      <c r="DR72" s="155"/>
      <c r="DS72" s="153"/>
      <c r="DT72" s="162"/>
      <c r="DU72" s="162"/>
    </row>
    <row r="73" spans="1:125" s="43" customFormat="1" ht="20.25" customHeight="1" thickTop="1" thickBot="1" x14ac:dyDescent="0.3">
      <c r="A73" s="74"/>
      <c r="B73" s="241" t="s">
        <v>232</v>
      </c>
      <c r="C73" s="242"/>
      <c r="D73" s="242"/>
      <c r="E73" s="242"/>
      <c r="F73" s="243"/>
      <c r="G73" s="59">
        <f>SUM(G53:G72)</f>
        <v>2077873680</v>
      </c>
      <c r="H73" s="59">
        <f>SUM(H53:H72)</f>
        <v>0</v>
      </c>
      <c r="I73" s="59">
        <f>SUM(I53:I72)</f>
        <v>422000000</v>
      </c>
      <c r="J73" s="59">
        <f>SUM(J53:J71)</f>
        <v>0</v>
      </c>
      <c r="K73" s="59">
        <f>SUM(K53:K71)</f>
        <v>0</v>
      </c>
      <c r="L73" s="59">
        <f>SUM(L53:L72)</f>
        <v>0</v>
      </c>
      <c r="M73" s="59">
        <f>SUM(M53:M72)</f>
        <v>0</v>
      </c>
      <c r="N73" s="59"/>
      <c r="O73" s="59">
        <f t="shared" ref="O73:AA73" si="61">SUM(O53:O72)</f>
        <v>0</v>
      </c>
      <c r="P73" s="59">
        <f t="shared" si="61"/>
        <v>0</v>
      </c>
      <c r="Q73" s="59">
        <f t="shared" si="61"/>
        <v>0</v>
      </c>
      <c r="R73" s="59">
        <f t="shared" si="61"/>
        <v>0</v>
      </c>
      <c r="S73" s="59">
        <f t="shared" si="61"/>
        <v>1018432040</v>
      </c>
      <c r="T73" s="59">
        <f t="shared" si="61"/>
        <v>0</v>
      </c>
      <c r="U73" s="59">
        <f t="shared" si="61"/>
        <v>0</v>
      </c>
      <c r="V73" s="59">
        <f t="shared" si="61"/>
        <v>220084973</v>
      </c>
      <c r="W73" s="59">
        <f t="shared" si="61"/>
        <v>0</v>
      </c>
      <c r="X73" s="59">
        <f t="shared" si="61"/>
        <v>0</v>
      </c>
      <c r="Y73" s="59">
        <f t="shared" si="61"/>
        <v>0</v>
      </c>
      <c r="Z73" s="59">
        <f t="shared" si="61"/>
        <v>0</v>
      </c>
      <c r="AA73" s="59">
        <f t="shared" si="61"/>
        <v>417356667</v>
      </c>
      <c r="AB73" s="40">
        <f t="shared" si="56"/>
        <v>0.26548500051263946</v>
      </c>
      <c r="AC73" s="59">
        <f>SUM(AC53:AC72)</f>
        <v>551644295</v>
      </c>
      <c r="AD73" s="59">
        <f t="shared" ref="AD73:AW73" si="62">SUM(AD53:AD72)</f>
        <v>0</v>
      </c>
      <c r="AE73" s="59">
        <f t="shared" si="62"/>
        <v>247783860</v>
      </c>
      <c r="AF73" s="59">
        <f t="shared" si="62"/>
        <v>0</v>
      </c>
      <c r="AG73" s="59">
        <f t="shared" si="62"/>
        <v>0</v>
      </c>
      <c r="AH73" s="59">
        <f t="shared" si="62"/>
        <v>0</v>
      </c>
      <c r="AI73" s="59">
        <f t="shared" si="62"/>
        <v>0</v>
      </c>
      <c r="AJ73" s="59">
        <f t="shared" si="62"/>
        <v>0</v>
      </c>
      <c r="AK73" s="59">
        <f t="shared" si="62"/>
        <v>0</v>
      </c>
      <c r="AL73" s="59">
        <f t="shared" si="62"/>
        <v>0</v>
      </c>
      <c r="AM73" s="59">
        <f t="shared" si="62"/>
        <v>0</v>
      </c>
      <c r="AN73" s="59">
        <f t="shared" si="62"/>
        <v>0</v>
      </c>
      <c r="AO73" s="59">
        <f t="shared" si="62"/>
        <v>0</v>
      </c>
      <c r="AP73" s="59">
        <f t="shared" si="62"/>
        <v>0</v>
      </c>
      <c r="AQ73" s="59">
        <f t="shared" si="62"/>
        <v>0</v>
      </c>
      <c r="AR73" s="59">
        <f t="shared" si="62"/>
        <v>65267762</v>
      </c>
      <c r="AS73" s="59">
        <f t="shared" si="62"/>
        <v>0</v>
      </c>
      <c r="AT73" s="59">
        <f t="shared" si="62"/>
        <v>0</v>
      </c>
      <c r="AU73" s="59">
        <f t="shared" si="62"/>
        <v>0</v>
      </c>
      <c r="AV73" s="59">
        <f t="shared" si="62"/>
        <v>0</v>
      </c>
      <c r="AW73" s="59">
        <f t="shared" si="62"/>
        <v>238592673</v>
      </c>
      <c r="AX73" s="40">
        <f t="shared" si="57"/>
        <v>0.73451499948736054</v>
      </c>
      <c r="AY73" s="59">
        <f t="shared" ref="AY73:BS73" si="63">SUM(AY53:AY72)</f>
        <v>1526229385</v>
      </c>
      <c r="AZ73" s="59">
        <f t="shared" si="63"/>
        <v>0</v>
      </c>
      <c r="BA73" s="59">
        <f t="shared" si="63"/>
        <v>174216140</v>
      </c>
      <c r="BB73" s="59">
        <f t="shared" si="63"/>
        <v>0</v>
      </c>
      <c r="BC73" s="59">
        <f t="shared" si="63"/>
        <v>0</v>
      </c>
      <c r="BD73" s="59">
        <f t="shared" si="63"/>
        <v>0</v>
      </c>
      <c r="BE73" s="59">
        <f t="shared" si="63"/>
        <v>0</v>
      </c>
      <c r="BF73" s="59">
        <f t="shared" si="63"/>
        <v>0</v>
      </c>
      <c r="BG73" s="59">
        <f t="shared" si="63"/>
        <v>0</v>
      </c>
      <c r="BH73" s="59">
        <f t="shared" si="63"/>
        <v>0</v>
      </c>
      <c r="BI73" s="59">
        <f t="shared" si="63"/>
        <v>0</v>
      </c>
      <c r="BJ73" s="59">
        <f t="shared" si="63"/>
        <v>0</v>
      </c>
      <c r="BK73" s="59">
        <f t="shared" si="63"/>
        <v>1018432040</v>
      </c>
      <c r="BL73" s="59">
        <f t="shared" si="63"/>
        <v>0</v>
      </c>
      <c r="BM73" s="59">
        <f t="shared" si="63"/>
        <v>0</v>
      </c>
      <c r="BN73" s="59">
        <f t="shared" si="63"/>
        <v>154817211</v>
      </c>
      <c r="BO73" s="59">
        <f t="shared" si="63"/>
        <v>0</v>
      </c>
      <c r="BP73" s="59">
        <f t="shared" si="63"/>
        <v>0</v>
      </c>
      <c r="BQ73" s="59">
        <f t="shared" si="63"/>
        <v>0</v>
      </c>
      <c r="BR73" s="59">
        <f t="shared" si="63"/>
        <v>0</v>
      </c>
      <c r="BS73" s="59">
        <f t="shared" si="63"/>
        <v>178763994</v>
      </c>
      <c r="BT73" s="40">
        <f t="shared" si="59"/>
        <v>0.21278687499424892</v>
      </c>
      <c r="BU73" s="59">
        <f t="shared" ref="BU73:CK73" si="64">SUM(BU53:BU72)</f>
        <v>442144247</v>
      </c>
      <c r="BV73" s="59">
        <f t="shared" si="64"/>
        <v>0</v>
      </c>
      <c r="BW73" s="59">
        <f t="shared" si="64"/>
        <v>194390526</v>
      </c>
      <c r="BX73" s="59">
        <f t="shared" si="64"/>
        <v>0</v>
      </c>
      <c r="BY73" s="59">
        <f t="shared" si="64"/>
        <v>0</v>
      </c>
      <c r="BZ73" s="59">
        <f t="shared" si="64"/>
        <v>0</v>
      </c>
      <c r="CA73" s="59">
        <f t="shared" si="64"/>
        <v>0</v>
      </c>
      <c r="CB73" s="59">
        <f t="shared" si="64"/>
        <v>0</v>
      </c>
      <c r="CC73" s="59">
        <f t="shared" si="64"/>
        <v>0</v>
      </c>
      <c r="CD73" s="59">
        <f t="shared" si="64"/>
        <v>0</v>
      </c>
      <c r="CE73" s="59">
        <f t="shared" si="64"/>
        <v>0</v>
      </c>
      <c r="CF73" s="59">
        <f t="shared" si="64"/>
        <v>0</v>
      </c>
      <c r="CG73" s="59">
        <f t="shared" si="64"/>
        <v>0</v>
      </c>
      <c r="CH73" s="59">
        <f t="shared" si="64"/>
        <v>0</v>
      </c>
      <c r="CI73" s="59">
        <f t="shared" si="64"/>
        <v>0</v>
      </c>
      <c r="CJ73" s="59">
        <f t="shared" si="64"/>
        <v>31583922</v>
      </c>
      <c r="CK73" s="59">
        <f t="shared" si="64"/>
        <v>0</v>
      </c>
      <c r="CL73" s="59"/>
      <c r="CM73" s="59">
        <f>SUM(CM53:CM72)</f>
        <v>0</v>
      </c>
      <c r="CN73" s="59">
        <f>SUM(CN53:CN72)</f>
        <v>0</v>
      </c>
      <c r="CO73" s="59">
        <f>SUM(CO53:CO72)</f>
        <v>216169799</v>
      </c>
      <c r="CP73" s="40">
        <f t="shared" si="44"/>
        <v>0.78721312500575102</v>
      </c>
      <c r="CQ73" s="59">
        <f t="shared" ref="CQ73:DK73" si="65">SUM(CQ53:CQ72)</f>
        <v>1635729433</v>
      </c>
      <c r="CR73" s="59">
        <f t="shared" si="65"/>
        <v>0</v>
      </c>
      <c r="CS73" s="59">
        <f t="shared" si="65"/>
        <v>227609474</v>
      </c>
      <c r="CT73" s="59">
        <f t="shared" si="65"/>
        <v>0</v>
      </c>
      <c r="CU73" s="59">
        <f t="shared" si="65"/>
        <v>0</v>
      </c>
      <c r="CV73" s="59">
        <f t="shared" si="65"/>
        <v>0</v>
      </c>
      <c r="CW73" s="59">
        <f t="shared" si="65"/>
        <v>0</v>
      </c>
      <c r="CX73" s="59">
        <f t="shared" si="65"/>
        <v>0</v>
      </c>
      <c r="CY73" s="59">
        <f t="shared" si="65"/>
        <v>0</v>
      </c>
      <c r="CZ73" s="59">
        <f t="shared" si="65"/>
        <v>0</v>
      </c>
      <c r="DA73" s="59">
        <f t="shared" si="65"/>
        <v>0</v>
      </c>
      <c r="DB73" s="59">
        <f t="shared" si="65"/>
        <v>0</v>
      </c>
      <c r="DC73" s="59">
        <f t="shared" si="65"/>
        <v>1018432040</v>
      </c>
      <c r="DD73" s="59">
        <f t="shared" si="65"/>
        <v>0</v>
      </c>
      <c r="DE73" s="59">
        <f t="shared" si="65"/>
        <v>0</v>
      </c>
      <c r="DF73" s="59">
        <f t="shared" si="65"/>
        <v>188501051</v>
      </c>
      <c r="DG73" s="59">
        <f t="shared" si="65"/>
        <v>0</v>
      </c>
      <c r="DH73" s="59">
        <f t="shared" si="65"/>
        <v>0</v>
      </c>
      <c r="DI73" s="59">
        <f t="shared" si="65"/>
        <v>0</v>
      </c>
      <c r="DJ73" s="59">
        <f t="shared" si="65"/>
        <v>0</v>
      </c>
      <c r="DK73" s="59">
        <f t="shared" si="65"/>
        <v>201186868</v>
      </c>
      <c r="DM73" s="26">
        <f t="shared" si="25"/>
        <v>2077873680</v>
      </c>
      <c r="DN73" s="150" t="s">
        <v>348</v>
      </c>
      <c r="DO73" s="154"/>
      <c r="DP73" s="155">
        <v>2077873680</v>
      </c>
      <c r="DQ73" s="155">
        <v>442144247</v>
      </c>
      <c r="DR73" s="165">
        <v>0.21278687499424892</v>
      </c>
      <c r="DS73" s="153"/>
      <c r="DT73" s="163"/>
      <c r="DU73" s="163"/>
    </row>
    <row r="74" spans="1:125" s="43" customFormat="1" ht="27.75" hidden="1" customHeight="1" thickTop="1" x14ac:dyDescent="0.25">
      <c r="A74" s="183" t="s">
        <v>233</v>
      </c>
      <c r="B74" s="172" t="s">
        <v>234</v>
      </c>
      <c r="C74" s="49" t="s">
        <v>235</v>
      </c>
      <c r="D74" s="19" t="s">
        <v>236</v>
      </c>
      <c r="E74" s="20">
        <v>301</v>
      </c>
      <c r="F74" s="21" t="s">
        <v>237</v>
      </c>
      <c r="G74" s="22">
        <f t="shared" ref="G74:G87" si="66">SUM(H74:AA74)</f>
        <v>95000000</v>
      </c>
      <c r="H74" s="22">
        <v>95000000</v>
      </c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  <c r="AA74" s="22"/>
      <c r="AB74" s="23">
        <f t="shared" si="56"/>
        <v>1</v>
      </c>
      <c r="AC74" s="22">
        <f t="shared" ref="AC74:AC87" si="67">SUM(AD74:AW74)</f>
        <v>95000000</v>
      </c>
      <c r="AD74" s="22">
        <f>+'[1]ENERO 2017'!$J$148</f>
        <v>95000000</v>
      </c>
      <c r="AE74" s="22"/>
      <c r="AF74" s="22"/>
      <c r="AG74" s="22"/>
      <c r="AH74" s="22"/>
      <c r="AI74" s="22"/>
      <c r="AJ74" s="22"/>
      <c r="AK74" s="22"/>
      <c r="AL74" s="22"/>
      <c r="AM74" s="22"/>
      <c r="AN74" s="22"/>
      <c r="AO74" s="22"/>
      <c r="AP74" s="22"/>
      <c r="AQ74" s="22"/>
      <c r="AR74" s="22"/>
      <c r="AS74" s="22"/>
      <c r="AT74" s="22"/>
      <c r="AU74" s="22"/>
      <c r="AV74" s="22"/>
      <c r="AW74" s="22"/>
      <c r="AX74" s="23">
        <f t="shared" si="57"/>
        <v>0</v>
      </c>
      <c r="AY74" s="22">
        <f t="shared" ref="AY74:AY87" si="68">SUM(AZ74:BS74)</f>
        <v>0</v>
      </c>
      <c r="AZ74" s="22">
        <f t="shared" ref="AZ74:BO87" si="69">H74-AD74</f>
        <v>0</v>
      </c>
      <c r="BA74" s="22">
        <f t="shared" si="69"/>
        <v>0</v>
      </c>
      <c r="BB74" s="22">
        <f t="shared" si="69"/>
        <v>0</v>
      </c>
      <c r="BC74" s="22">
        <f t="shared" si="69"/>
        <v>0</v>
      </c>
      <c r="BD74" s="22">
        <f t="shared" si="69"/>
        <v>0</v>
      </c>
      <c r="BE74" s="22">
        <f t="shared" si="69"/>
        <v>0</v>
      </c>
      <c r="BF74" s="22">
        <f t="shared" si="69"/>
        <v>0</v>
      </c>
      <c r="BG74" s="22">
        <f t="shared" si="69"/>
        <v>0</v>
      </c>
      <c r="BH74" s="22">
        <f t="shared" si="69"/>
        <v>0</v>
      </c>
      <c r="BI74" s="22">
        <f t="shared" si="69"/>
        <v>0</v>
      </c>
      <c r="BJ74" s="22">
        <f t="shared" si="69"/>
        <v>0</v>
      </c>
      <c r="BK74" s="22">
        <f t="shared" si="69"/>
        <v>0</v>
      </c>
      <c r="BL74" s="22">
        <f t="shared" si="69"/>
        <v>0</v>
      </c>
      <c r="BM74" s="22">
        <f t="shared" si="69"/>
        <v>0</v>
      </c>
      <c r="BN74" s="22">
        <f t="shared" si="69"/>
        <v>0</v>
      </c>
      <c r="BO74" s="22">
        <f t="shared" si="69"/>
        <v>0</v>
      </c>
      <c r="BP74" s="22">
        <f t="shared" ref="BO74:BS87" si="70">X74-AT74</f>
        <v>0</v>
      </c>
      <c r="BQ74" s="22">
        <f t="shared" si="70"/>
        <v>0</v>
      </c>
      <c r="BR74" s="22">
        <f t="shared" si="70"/>
        <v>0</v>
      </c>
      <c r="BS74" s="22">
        <f t="shared" si="70"/>
        <v>0</v>
      </c>
      <c r="BT74" s="23">
        <f t="shared" si="59"/>
        <v>0.3474887789473684</v>
      </c>
      <c r="BU74" s="22">
        <f t="shared" ref="BU74:BU87" si="71">SUM(BV74:CO74)</f>
        <v>33011434</v>
      </c>
      <c r="BV74" s="22">
        <f>+'[2]FEBRERO 2017'!$H$184</f>
        <v>33011434</v>
      </c>
      <c r="BW74" s="22"/>
      <c r="BX74" s="22"/>
      <c r="BY74" s="22"/>
      <c r="BZ74" s="22"/>
      <c r="CA74" s="22"/>
      <c r="CB74" s="22"/>
      <c r="CC74" s="22"/>
      <c r="CD74" s="22"/>
      <c r="CE74" s="22"/>
      <c r="CF74" s="22"/>
      <c r="CG74" s="22"/>
      <c r="CH74" s="22"/>
      <c r="CI74" s="22"/>
      <c r="CJ74" s="22"/>
      <c r="CK74" s="22"/>
      <c r="CL74" s="22"/>
      <c r="CM74" s="22"/>
      <c r="CN74" s="22"/>
      <c r="CO74" s="22"/>
      <c r="CP74" s="23">
        <f t="shared" si="44"/>
        <v>0.6525112210526316</v>
      </c>
      <c r="CQ74" s="22">
        <f t="shared" ref="CQ74:CQ87" si="72">SUM(CR74:DK74)</f>
        <v>61988566</v>
      </c>
      <c r="CR74" s="22">
        <f>H74-BV74</f>
        <v>61988566</v>
      </c>
      <c r="CS74" s="22">
        <f t="shared" ref="CS74:DH87" si="73">I74-BW74</f>
        <v>0</v>
      </c>
      <c r="CT74" s="22">
        <f t="shared" si="73"/>
        <v>0</v>
      </c>
      <c r="CU74" s="22">
        <f t="shared" si="73"/>
        <v>0</v>
      </c>
      <c r="CV74" s="22">
        <f t="shared" si="73"/>
        <v>0</v>
      </c>
      <c r="CW74" s="22">
        <f t="shared" si="73"/>
        <v>0</v>
      </c>
      <c r="CX74" s="22">
        <f t="shared" si="73"/>
        <v>0</v>
      </c>
      <c r="CY74" s="22">
        <f t="shared" si="73"/>
        <v>0</v>
      </c>
      <c r="CZ74" s="22">
        <f t="shared" si="73"/>
        <v>0</v>
      </c>
      <c r="DA74" s="22">
        <f t="shared" si="73"/>
        <v>0</v>
      </c>
      <c r="DB74" s="22">
        <f t="shared" si="73"/>
        <v>0</v>
      </c>
      <c r="DC74" s="22">
        <f t="shared" si="73"/>
        <v>0</v>
      </c>
      <c r="DD74" s="22">
        <f t="shared" si="73"/>
        <v>0</v>
      </c>
      <c r="DE74" s="22">
        <f t="shared" si="73"/>
        <v>0</v>
      </c>
      <c r="DF74" s="22">
        <f t="shared" si="73"/>
        <v>0</v>
      </c>
      <c r="DG74" s="22">
        <f t="shared" si="73"/>
        <v>0</v>
      </c>
      <c r="DH74" s="22">
        <f t="shared" si="73"/>
        <v>0</v>
      </c>
      <c r="DI74" s="22">
        <f t="shared" ref="DI74:DK87" si="74">Y74-CM74</f>
        <v>0</v>
      </c>
      <c r="DJ74" s="22">
        <f t="shared" si="74"/>
        <v>0</v>
      </c>
      <c r="DK74" s="22">
        <f t="shared" si="74"/>
        <v>0</v>
      </c>
      <c r="DM74" s="26">
        <f t="shared" si="25"/>
        <v>95000000</v>
      </c>
      <c r="DN74" s="154"/>
      <c r="DO74" s="154"/>
      <c r="DP74" s="155">
        <v>95000000</v>
      </c>
      <c r="DQ74" s="155"/>
      <c r="DR74" s="155"/>
      <c r="DS74" s="153"/>
      <c r="DT74" s="163"/>
      <c r="DU74" s="163"/>
    </row>
    <row r="75" spans="1:125" s="43" customFormat="1" ht="33" hidden="1" customHeight="1" x14ac:dyDescent="0.25">
      <c r="A75" s="183"/>
      <c r="B75" s="173"/>
      <c r="C75" s="49" t="s">
        <v>238</v>
      </c>
      <c r="D75" s="19" t="s">
        <v>239</v>
      </c>
      <c r="E75" s="20">
        <v>301</v>
      </c>
      <c r="F75" s="21" t="s">
        <v>237</v>
      </c>
      <c r="G75" s="22">
        <f t="shared" si="66"/>
        <v>70000000</v>
      </c>
      <c r="H75" s="22">
        <v>70000000</v>
      </c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22"/>
      <c r="AA75" s="22"/>
      <c r="AB75" s="23">
        <f t="shared" si="56"/>
        <v>1</v>
      </c>
      <c r="AC75" s="22">
        <f t="shared" si="67"/>
        <v>70000000</v>
      </c>
      <c r="AD75" s="22">
        <f>+'[1]ENERO 2017'!$J$155</f>
        <v>70000000</v>
      </c>
      <c r="AE75" s="22"/>
      <c r="AF75" s="22"/>
      <c r="AG75" s="22"/>
      <c r="AH75" s="22"/>
      <c r="AI75" s="22"/>
      <c r="AJ75" s="22"/>
      <c r="AK75" s="22"/>
      <c r="AL75" s="22"/>
      <c r="AM75" s="22"/>
      <c r="AN75" s="22"/>
      <c r="AO75" s="22"/>
      <c r="AP75" s="22"/>
      <c r="AQ75" s="22"/>
      <c r="AR75" s="22"/>
      <c r="AS75" s="22"/>
      <c r="AT75" s="22"/>
      <c r="AU75" s="22"/>
      <c r="AV75" s="22"/>
      <c r="AW75" s="22"/>
      <c r="AX75" s="23">
        <f t="shared" si="57"/>
        <v>0</v>
      </c>
      <c r="AY75" s="22">
        <f t="shared" si="68"/>
        <v>0</v>
      </c>
      <c r="AZ75" s="22">
        <f t="shared" si="69"/>
        <v>0</v>
      </c>
      <c r="BA75" s="22">
        <f t="shared" si="69"/>
        <v>0</v>
      </c>
      <c r="BB75" s="22">
        <f t="shared" si="69"/>
        <v>0</v>
      </c>
      <c r="BC75" s="22">
        <f t="shared" si="69"/>
        <v>0</v>
      </c>
      <c r="BD75" s="22">
        <f t="shared" si="69"/>
        <v>0</v>
      </c>
      <c r="BE75" s="22">
        <f t="shared" si="69"/>
        <v>0</v>
      </c>
      <c r="BF75" s="22">
        <f t="shared" si="69"/>
        <v>0</v>
      </c>
      <c r="BG75" s="22">
        <f t="shared" si="69"/>
        <v>0</v>
      </c>
      <c r="BH75" s="22">
        <f t="shared" si="69"/>
        <v>0</v>
      </c>
      <c r="BI75" s="22">
        <f t="shared" si="69"/>
        <v>0</v>
      </c>
      <c r="BJ75" s="22">
        <f t="shared" si="69"/>
        <v>0</v>
      </c>
      <c r="BK75" s="22">
        <f t="shared" si="69"/>
        <v>0</v>
      </c>
      <c r="BL75" s="22">
        <f t="shared" si="69"/>
        <v>0</v>
      </c>
      <c r="BM75" s="22">
        <f t="shared" si="69"/>
        <v>0</v>
      </c>
      <c r="BN75" s="22">
        <f t="shared" si="69"/>
        <v>0</v>
      </c>
      <c r="BO75" s="22">
        <f t="shared" si="69"/>
        <v>0</v>
      </c>
      <c r="BP75" s="22">
        <f t="shared" si="70"/>
        <v>0</v>
      </c>
      <c r="BQ75" s="22">
        <f t="shared" si="70"/>
        <v>0</v>
      </c>
      <c r="BR75" s="22">
        <f t="shared" si="70"/>
        <v>0</v>
      </c>
      <c r="BS75" s="22">
        <f t="shared" si="70"/>
        <v>0</v>
      </c>
      <c r="BT75" s="23">
        <f t="shared" si="59"/>
        <v>0.16975648571428573</v>
      </c>
      <c r="BU75" s="22">
        <f t="shared" si="71"/>
        <v>11882954</v>
      </c>
      <c r="BV75" s="22">
        <f>+'[2]FEBRERO 2017'!$H$191</f>
        <v>11882954</v>
      </c>
      <c r="BW75" s="22"/>
      <c r="BX75" s="22"/>
      <c r="BY75" s="22"/>
      <c r="BZ75" s="22"/>
      <c r="CA75" s="22"/>
      <c r="CB75" s="22"/>
      <c r="CC75" s="22"/>
      <c r="CD75" s="22"/>
      <c r="CE75" s="22"/>
      <c r="CF75" s="22"/>
      <c r="CG75" s="22"/>
      <c r="CH75" s="22"/>
      <c r="CI75" s="22"/>
      <c r="CJ75" s="22"/>
      <c r="CK75" s="22"/>
      <c r="CL75" s="22"/>
      <c r="CM75" s="22"/>
      <c r="CN75" s="22"/>
      <c r="CO75" s="22"/>
      <c r="CP75" s="23">
        <f t="shared" si="44"/>
        <v>0.8302435142857143</v>
      </c>
      <c r="CQ75" s="22">
        <f t="shared" si="72"/>
        <v>58117046</v>
      </c>
      <c r="CR75" s="22">
        <f t="shared" ref="CR75:CR87" si="75">H75-BV75</f>
        <v>58117046</v>
      </c>
      <c r="CS75" s="22">
        <f t="shared" si="73"/>
        <v>0</v>
      </c>
      <c r="CT75" s="22">
        <f t="shared" si="73"/>
        <v>0</v>
      </c>
      <c r="CU75" s="22">
        <f t="shared" si="73"/>
        <v>0</v>
      </c>
      <c r="CV75" s="22">
        <f t="shared" si="73"/>
        <v>0</v>
      </c>
      <c r="CW75" s="22">
        <f t="shared" si="73"/>
        <v>0</v>
      </c>
      <c r="CX75" s="22">
        <f t="shared" si="73"/>
        <v>0</v>
      </c>
      <c r="CY75" s="22">
        <f t="shared" si="73"/>
        <v>0</v>
      </c>
      <c r="CZ75" s="22">
        <f t="shared" si="73"/>
        <v>0</v>
      </c>
      <c r="DA75" s="22">
        <f t="shared" si="73"/>
        <v>0</v>
      </c>
      <c r="DB75" s="22">
        <f t="shared" si="73"/>
        <v>0</v>
      </c>
      <c r="DC75" s="22">
        <f t="shared" si="73"/>
        <v>0</v>
      </c>
      <c r="DD75" s="22">
        <f t="shared" si="73"/>
        <v>0</v>
      </c>
      <c r="DE75" s="22">
        <f t="shared" si="73"/>
        <v>0</v>
      </c>
      <c r="DF75" s="22">
        <f t="shared" si="73"/>
        <v>0</v>
      </c>
      <c r="DG75" s="22">
        <f t="shared" si="73"/>
        <v>0</v>
      </c>
      <c r="DH75" s="22">
        <f t="shared" si="73"/>
        <v>0</v>
      </c>
      <c r="DI75" s="22">
        <f t="shared" si="74"/>
        <v>0</v>
      </c>
      <c r="DJ75" s="22">
        <f t="shared" si="74"/>
        <v>0</v>
      </c>
      <c r="DK75" s="22">
        <f t="shared" si="74"/>
        <v>0</v>
      </c>
      <c r="DM75" s="26">
        <f t="shared" si="25"/>
        <v>70000000</v>
      </c>
      <c r="DN75" s="154"/>
      <c r="DO75" s="154"/>
      <c r="DP75" s="155">
        <v>70000000</v>
      </c>
      <c r="DQ75" s="155"/>
      <c r="DR75" s="155"/>
      <c r="DS75" s="153"/>
      <c r="DT75" s="163"/>
      <c r="DU75" s="163"/>
    </row>
    <row r="76" spans="1:125" s="43" customFormat="1" ht="21.75" hidden="1" customHeight="1" x14ac:dyDescent="0.25">
      <c r="A76" s="183"/>
      <c r="B76" s="173"/>
      <c r="C76" s="49" t="s">
        <v>240</v>
      </c>
      <c r="D76" s="19" t="s">
        <v>241</v>
      </c>
      <c r="E76" s="20">
        <v>301</v>
      </c>
      <c r="F76" s="21" t="s">
        <v>237</v>
      </c>
      <c r="G76" s="22">
        <f t="shared" si="66"/>
        <v>45000000</v>
      </c>
      <c r="H76" s="22">
        <v>15000000</v>
      </c>
      <c r="I76" s="22"/>
      <c r="J76" s="22"/>
      <c r="K76" s="22"/>
      <c r="L76" s="22"/>
      <c r="M76" s="22"/>
      <c r="N76" s="22"/>
      <c r="O76" s="22"/>
      <c r="P76" s="22"/>
      <c r="Q76" s="22"/>
      <c r="R76" s="22"/>
      <c r="S76" s="22"/>
      <c r="T76" s="22"/>
      <c r="U76" s="22"/>
      <c r="V76" s="22"/>
      <c r="W76" s="22">
        <v>30000000</v>
      </c>
      <c r="X76" s="22"/>
      <c r="Y76" s="22"/>
      <c r="Z76" s="22"/>
      <c r="AA76" s="22"/>
      <c r="AB76" s="23">
        <f t="shared" si="56"/>
        <v>1</v>
      </c>
      <c r="AC76" s="22">
        <f t="shared" si="67"/>
        <v>45000000</v>
      </c>
      <c r="AD76" s="22">
        <f>+'[1]ENERO 2017'!$J$163</f>
        <v>15000000</v>
      </c>
      <c r="AE76" s="22"/>
      <c r="AF76" s="22"/>
      <c r="AG76" s="22"/>
      <c r="AH76" s="22"/>
      <c r="AI76" s="22"/>
      <c r="AJ76" s="22"/>
      <c r="AK76" s="22"/>
      <c r="AL76" s="22"/>
      <c r="AM76" s="22"/>
      <c r="AN76" s="22"/>
      <c r="AO76" s="22"/>
      <c r="AP76" s="22"/>
      <c r="AQ76" s="22"/>
      <c r="AR76" s="22"/>
      <c r="AS76" s="22">
        <f>+'[1]ENERO 2017'!$Q$163</f>
        <v>30000000</v>
      </c>
      <c r="AT76" s="22"/>
      <c r="AU76" s="22"/>
      <c r="AV76" s="22"/>
      <c r="AW76" s="22"/>
      <c r="AX76" s="23">
        <f t="shared" si="57"/>
        <v>0</v>
      </c>
      <c r="AY76" s="22">
        <f t="shared" si="68"/>
        <v>0</v>
      </c>
      <c r="AZ76" s="22">
        <f t="shared" si="69"/>
        <v>0</v>
      </c>
      <c r="BA76" s="22">
        <f t="shared" si="69"/>
        <v>0</v>
      </c>
      <c r="BB76" s="22">
        <f t="shared" si="69"/>
        <v>0</v>
      </c>
      <c r="BC76" s="22">
        <f t="shared" si="69"/>
        <v>0</v>
      </c>
      <c r="BD76" s="22">
        <f t="shared" si="69"/>
        <v>0</v>
      </c>
      <c r="BE76" s="22">
        <f t="shared" si="69"/>
        <v>0</v>
      </c>
      <c r="BF76" s="22">
        <f t="shared" si="69"/>
        <v>0</v>
      </c>
      <c r="BG76" s="22">
        <f t="shared" si="69"/>
        <v>0</v>
      </c>
      <c r="BH76" s="22">
        <f t="shared" si="69"/>
        <v>0</v>
      </c>
      <c r="BI76" s="22">
        <f t="shared" si="69"/>
        <v>0</v>
      </c>
      <c r="BJ76" s="22">
        <f t="shared" si="69"/>
        <v>0</v>
      </c>
      <c r="BK76" s="22">
        <f t="shared" si="69"/>
        <v>0</v>
      </c>
      <c r="BL76" s="22">
        <f t="shared" si="69"/>
        <v>0</v>
      </c>
      <c r="BM76" s="22">
        <f t="shared" si="69"/>
        <v>0</v>
      </c>
      <c r="BN76" s="22">
        <f t="shared" si="69"/>
        <v>0</v>
      </c>
      <c r="BO76" s="22">
        <f t="shared" si="69"/>
        <v>0</v>
      </c>
      <c r="BP76" s="22">
        <f t="shared" si="70"/>
        <v>0</v>
      </c>
      <c r="BQ76" s="22">
        <f t="shared" si="70"/>
        <v>0</v>
      </c>
      <c r="BR76" s="22">
        <f t="shared" si="70"/>
        <v>0</v>
      </c>
      <c r="BS76" s="22">
        <f t="shared" si="70"/>
        <v>0</v>
      </c>
      <c r="BT76" s="23">
        <f t="shared" si="59"/>
        <v>0.5417777777777778</v>
      </c>
      <c r="BU76" s="22">
        <f t="shared" si="71"/>
        <v>24380000</v>
      </c>
      <c r="BV76" s="22"/>
      <c r="BW76" s="22"/>
      <c r="BX76" s="22"/>
      <c r="BY76" s="22"/>
      <c r="BZ76" s="22"/>
      <c r="CA76" s="22"/>
      <c r="CB76" s="22"/>
      <c r="CC76" s="22"/>
      <c r="CD76" s="22"/>
      <c r="CE76" s="22"/>
      <c r="CF76" s="22"/>
      <c r="CG76" s="22"/>
      <c r="CH76" s="22"/>
      <c r="CI76" s="22"/>
      <c r="CJ76" s="22"/>
      <c r="CK76" s="22">
        <f>+'[2]FEBRERO 2017'!$H$203</f>
        <v>24380000</v>
      </c>
      <c r="CL76" s="22"/>
      <c r="CM76" s="22"/>
      <c r="CN76" s="22"/>
      <c r="CO76" s="22"/>
      <c r="CP76" s="23">
        <f t="shared" si="44"/>
        <v>0.4582222222222222</v>
      </c>
      <c r="CQ76" s="22">
        <f t="shared" si="72"/>
        <v>20620000</v>
      </c>
      <c r="CR76" s="22">
        <f t="shared" si="75"/>
        <v>15000000</v>
      </c>
      <c r="CS76" s="22">
        <f t="shared" si="73"/>
        <v>0</v>
      </c>
      <c r="CT76" s="22">
        <f t="shared" si="73"/>
        <v>0</v>
      </c>
      <c r="CU76" s="22">
        <f t="shared" si="73"/>
        <v>0</v>
      </c>
      <c r="CV76" s="22">
        <f t="shared" si="73"/>
        <v>0</v>
      </c>
      <c r="CW76" s="22">
        <f t="shared" si="73"/>
        <v>0</v>
      </c>
      <c r="CX76" s="22">
        <f t="shared" si="73"/>
        <v>0</v>
      </c>
      <c r="CY76" s="22">
        <f t="shared" si="73"/>
        <v>0</v>
      </c>
      <c r="CZ76" s="22">
        <f t="shared" si="73"/>
        <v>0</v>
      </c>
      <c r="DA76" s="22">
        <f t="shared" si="73"/>
        <v>0</v>
      </c>
      <c r="DB76" s="22">
        <f t="shared" si="73"/>
        <v>0</v>
      </c>
      <c r="DC76" s="22">
        <f t="shared" si="73"/>
        <v>0</v>
      </c>
      <c r="DD76" s="22">
        <f t="shared" si="73"/>
        <v>0</v>
      </c>
      <c r="DE76" s="22">
        <f t="shared" si="73"/>
        <v>0</v>
      </c>
      <c r="DF76" s="22">
        <f t="shared" si="73"/>
        <v>0</v>
      </c>
      <c r="DG76" s="22">
        <f t="shared" si="73"/>
        <v>5620000</v>
      </c>
      <c r="DH76" s="22">
        <f t="shared" si="73"/>
        <v>0</v>
      </c>
      <c r="DI76" s="22">
        <f t="shared" si="74"/>
        <v>0</v>
      </c>
      <c r="DJ76" s="22">
        <f t="shared" si="74"/>
        <v>0</v>
      </c>
      <c r="DK76" s="22">
        <f t="shared" si="74"/>
        <v>0</v>
      </c>
      <c r="DM76" s="26">
        <f t="shared" si="25"/>
        <v>45000000</v>
      </c>
      <c r="DN76" s="154"/>
      <c r="DO76" s="154"/>
      <c r="DP76" s="155">
        <v>45000000</v>
      </c>
      <c r="DQ76" s="155"/>
      <c r="DR76" s="155"/>
      <c r="DS76" s="153"/>
      <c r="DT76" s="163"/>
      <c r="DU76" s="163"/>
    </row>
    <row r="77" spans="1:125" ht="34.5" hidden="1" customHeight="1" x14ac:dyDescent="0.25">
      <c r="A77" s="183"/>
      <c r="B77" s="173"/>
      <c r="C77" s="49" t="s">
        <v>242</v>
      </c>
      <c r="D77" s="19" t="s">
        <v>243</v>
      </c>
      <c r="E77" s="20">
        <v>301</v>
      </c>
      <c r="F77" s="75" t="s">
        <v>244</v>
      </c>
      <c r="G77" s="22">
        <f t="shared" si="66"/>
        <v>2000000</v>
      </c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22"/>
      <c r="AA77" s="22">
        <v>2000000</v>
      </c>
      <c r="AB77" s="23">
        <f t="shared" si="56"/>
        <v>0</v>
      </c>
      <c r="AC77" s="22">
        <f t="shared" si="67"/>
        <v>0</v>
      </c>
      <c r="AD77" s="22"/>
      <c r="AE77" s="22"/>
      <c r="AF77" s="22"/>
      <c r="AG77" s="22"/>
      <c r="AH77" s="22"/>
      <c r="AI77" s="22"/>
      <c r="AJ77" s="22"/>
      <c r="AK77" s="22"/>
      <c r="AL77" s="22"/>
      <c r="AM77" s="22"/>
      <c r="AN77" s="22"/>
      <c r="AO77" s="22"/>
      <c r="AP77" s="22"/>
      <c r="AQ77" s="22"/>
      <c r="AR77" s="22"/>
      <c r="AS77" s="22"/>
      <c r="AT77" s="22"/>
      <c r="AU77" s="22"/>
      <c r="AV77" s="22"/>
      <c r="AW77" s="22"/>
      <c r="AX77" s="23">
        <f t="shared" si="57"/>
        <v>1</v>
      </c>
      <c r="AY77" s="22">
        <f t="shared" si="68"/>
        <v>2000000</v>
      </c>
      <c r="AZ77" s="22">
        <f t="shared" si="69"/>
        <v>0</v>
      </c>
      <c r="BA77" s="22">
        <f t="shared" si="69"/>
        <v>0</v>
      </c>
      <c r="BB77" s="22">
        <f t="shared" si="69"/>
        <v>0</v>
      </c>
      <c r="BC77" s="22">
        <f t="shared" si="69"/>
        <v>0</v>
      </c>
      <c r="BD77" s="22">
        <f t="shared" si="69"/>
        <v>0</v>
      </c>
      <c r="BE77" s="22">
        <f t="shared" si="69"/>
        <v>0</v>
      </c>
      <c r="BF77" s="22">
        <f t="shared" si="69"/>
        <v>0</v>
      </c>
      <c r="BG77" s="22">
        <f t="shared" si="69"/>
        <v>0</v>
      </c>
      <c r="BH77" s="22">
        <f t="shared" si="69"/>
        <v>0</v>
      </c>
      <c r="BI77" s="22">
        <f t="shared" si="69"/>
        <v>0</v>
      </c>
      <c r="BJ77" s="22">
        <f t="shared" si="69"/>
        <v>0</v>
      </c>
      <c r="BK77" s="22">
        <f t="shared" si="69"/>
        <v>0</v>
      </c>
      <c r="BL77" s="22">
        <f t="shared" si="69"/>
        <v>0</v>
      </c>
      <c r="BM77" s="22">
        <f t="shared" si="69"/>
        <v>0</v>
      </c>
      <c r="BN77" s="22">
        <f t="shared" si="69"/>
        <v>0</v>
      </c>
      <c r="BO77" s="22">
        <f t="shared" si="69"/>
        <v>0</v>
      </c>
      <c r="BP77" s="22">
        <f t="shared" si="70"/>
        <v>0</v>
      </c>
      <c r="BQ77" s="22">
        <f t="shared" si="70"/>
        <v>0</v>
      </c>
      <c r="BR77" s="22">
        <f t="shared" si="70"/>
        <v>0</v>
      </c>
      <c r="BS77" s="22">
        <f t="shared" si="70"/>
        <v>2000000</v>
      </c>
      <c r="BT77" s="23">
        <f t="shared" si="59"/>
        <v>0</v>
      </c>
      <c r="BU77" s="22">
        <f t="shared" si="71"/>
        <v>0</v>
      </c>
      <c r="BV77" s="22"/>
      <c r="BW77" s="22"/>
      <c r="BX77" s="22"/>
      <c r="BY77" s="22"/>
      <c r="BZ77" s="22"/>
      <c r="CA77" s="22"/>
      <c r="CB77" s="22"/>
      <c r="CC77" s="22"/>
      <c r="CD77" s="22"/>
      <c r="CE77" s="22"/>
      <c r="CF77" s="22"/>
      <c r="CG77" s="22"/>
      <c r="CH77" s="22"/>
      <c r="CI77" s="22"/>
      <c r="CJ77" s="22"/>
      <c r="CK77" s="22"/>
      <c r="CL77" s="22"/>
      <c r="CM77" s="22"/>
      <c r="CN77" s="22"/>
      <c r="CO77" s="22"/>
      <c r="CP77" s="23">
        <f t="shared" si="44"/>
        <v>1</v>
      </c>
      <c r="CQ77" s="22">
        <f t="shared" si="72"/>
        <v>2000000</v>
      </c>
      <c r="CR77" s="22">
        <f t="shared" si="75"/>
        <v>0</v>
      </c>
      <c r="CS77" s="22">
        <f t="shared" si="73"/>
        <v>0</v>
      </c>
      <c r="CT77" s="22">
        <f t="shared" si="73"/>
        <v>0</v>
      </c>
      <c r="CU77" s="22">
        <f t="shared" si="73"/>
        <v>0</v>
      </c>
      <c r="CV77" s="22">
        <f t="shared" si="73"/>
        <v>0</v>
      </c>
      <c r="CW77" s="22">
        <f t="shared" si="73"/>
        <v>0</v>
      </c>
      <c r="CX77" s="22">
        <f t="shared" si="73"/>
        <v>0</v>
      </c>
      <c r="CY77" s="22">
        <f t="shared" si="73"/>
        <v>0</v>
      </c>
      <c r="CZ77" s="22">
        <f t="shared" si="73"/>
        <v>0</v>
      </c>
      <c r="DA77" s="22">
        <f t="shared" si="73"/>
        <v>0</v>
      </c>
      <c r="DB77" s="22">
        <f t="shared" si="73"/>
        <v>0</v>
      </c>
      <c r="DC77" s="22">
        <f t="shared" si="73"/>
        <v>0</v>
      </c>
      <c r="DD77" s="22">
        <f t="shared" si="73"/>
        <v>0</v>
      </c>
      <c r="DE77" s="22">
        <f t="shared" si="73"/>
        <v>0</v>
      </c>
      <c r="DF77" s="22">
        <f t="shared" si="73"/>
        <v>0</v>
      </c>
      <c r="DG77" s="22">
        <f t="shared" si="73"/>
        <v>0</v>
      </c>
      <c r="DH77" s="22">
        <f t="shared" si="73"/>
        <v>0</v>
      </c>
      <c r="DI77" s="22">
        <f t="shared" si="74"/>
        <v>0</v>
      </c>
      <c r="DJ77" s="22">
        <f t="shared" si="74"/>
        <v>0</v>
      </c>
      <c r="DK77" s="22">
        <f t="shared" si="74"/>
        <v>2000000</v>
      </c>
      <c r="DM77" s="26">
        <f t="shared" si="25"/>
        <v>2000000</v>
      </c>
      <c r="DN77" s="154"/>
      <c r="DO77" s="154"/>
      <c r="DP77" s="155">
        <v>2000000</v>
      </c>
      <c r="DQ77" s="155"/>
      <c r="DR77" s="155"/>
      <c r="DS77" s="153"/>
      <c r="DT77" s="162"/>
      <c r="DU77" s="162"/>
    </row>
    <row r="78" spans="1:125" ht="31.5" hidden="1" customHeight="1" x14ac:dyDescent="0.25">
      <c r="A78" s="183"/>
      <c r="B78" s="173"/>
      <c r="C78" s="49" t="s">
        <v>245</v>
      </c>
      <c r="D78" s="19" t="s">
        <v>246</v>
      </c>
      <c r="E78" s="20">
        <v>301</v>
      </c>
      <c r="F78" s="21" t="s">
        <v>237</v>
      </c>
      <c r="G78" s="22">
        <f t="shared" si="66"/>
        <v>35000000</v>
      </c>
      <c r="H78" s="22">
        <v>35000000</v>
      </c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22"/>
      <c r="AB78" s="23">
        <f t="shared" si="56"/>
        <v>1</v>
      </c>
      <c r="AC78" s="22">
        <f t="shared" si="67"/>
        <v>35000000</v>
      </c>
      <c r="AD78" s="22">
        <f>+'[1]ENERO 2017'!$J$177</f>
        <v>35000000</v>
      </c>
      <c r="AE78" s="22"/>
      <c r="AF78" s="22"/>
      <c r="AG78" s="22"/>
      <c r="AH78" s="22"/>
      <c r="AI78" s="22"/>
      <c r="AJ78" s="22"/>
      <c r="AK78" s="22"/>
      <c r="AL78" s="22"/>
      <c r="AM78" s="22"/>
      <c r="AN78" s="22"/>
      <c r="AO78" s="22"/>
      <c r="AP78" s="22"/>
      <c r="AQ78" s="22"/>
      <c r="AR78" s="22"/>
      <c r="AS78" s="22"/>
      <c r="AT78" s="22"/>
      <c r="AU78" s="22"/>
      <c r="AV78" s="22"/>
      <c r="AW78" s="22"/>
      <c r="AX78" s="23">
        <f t="shared" si="57"/>
        <v>0</v>
      </c>
      <c r="AY78" s="22">
        <f t="shared" si="68"/>
        <v>0</v>
      </c>
      <c r="AZ78" s="22">
        <f t="shared" si="69"/>
        <v>0</v>
      </c>
      <c r="BA78" s="22">
        <f t="shared" si="69"/>
        <v>0</v>
      </c>
      <c r="BB78" s="22">
        <f t="shared" si="69"/>
        <v>0</v>
      </c>
      <c r="BC78" s="22">
        <f t="shared" si="69"/>
        <v>0</v>
      </c>
      <c r="BD78" s="22">
        <f t="shared" si="69"/>
        <v>0</v>
      </c>
      <c r="BE78" s="22">
        <f t="shared" si="69"/>
        <v>0</v>
      </c>
      <c r="BF78" s="22">
        <f t="shared" si="69"/>
        <v>0</v>
      </c>
      <c r="BG78" s="22">
        <f t="shared" si="69"/>
        <v>0</v>
      </c>
      <c r="BH78" s="22">
        <f t="shared" si="69"/>
        <v>0</v>
      </c>
      <c r="BI78" s="22">
        <f t="shared" si="69"/>
        <v>0</v>
      </c>
      <c r="BJ78" s="22">
        <f t="shared" si="69"/>
        <v>0</v>
      </c>
      <c r="BK78" s="22">
        <f t="shared" si="69"/>
        <v>0</v>
      </c>
      <c r="BL78" s="22">
        <f t="shared" si="69"/>
        <v>0</v>
      </c>
      <c r="BM78" s="22">
        <f t="shared" si="69"/>
        <v>0</v>
      </c>
      <c r="BN78" s="22">
        <f t="shared" si="69"/>
        <v>0</v>
      </c>
      <c r="BO78" s="22">
        <f t="shared" si="69"/>
        <v>0</v>
      </c>
      <c r="BP78" s="22">
        <f t="shared" si="70"/>
        <v>0</v>
      </c>
      <c r="BQ78" s="22">
        <f t="shared" si="70"/>
        <v>0</v>
      </c>
      <c r="BR78" s="22">
        <f t="shared" si="70"/>
        <v>0</v>
      </c>
      <c r="BS78" s="22">
        <f t="shared" si="70"/>
        <v>0</v>
      </c>
      <c r="BT78" s="23">
        <f t="shared" si="59"/>
        <v>0.22779565714285716</v>
      </c>
      <c r="BU78" s="22">
        <f t="shared" si="71"/>
        <v>7972848</v>
      </c>
      <c r="BV78" s="22">
        <f>+'[2]FEBRERO 2017'!$H$215</f>
        <v>7972848</v>
      </c>
      <c r="BW78" s="22"/>
      <c r="BX78" s="22"/>
      <c r="BY78" s="22"/>
      <c r="BZ78" s="22"/>
      <c r="CA78" s="22"/>
      <c r="CB78" s="22"/>
      <c r="CC78" s="22"/>
      <c r="CD78" s="22"/>
      <c r="CE78" s="22"/>
      <c r="CF78" s="22"/>
      <c r="CG78" s="22"/>
      <c r="CH78" s="22"/>
      <c r="CI78" s="22"/>
      <c r="CJ78" s="22"/>
      <c r="CK78" s="22"/>
      <c r="CL78" s="22"/>
      <c r="CM78" s="22"/>
      <c r="CN78" s="22"/>
      <c r="CO78" s="22"/>
      <c r="CP78" s="23">
        <f t="shared" si="44"/>
        <v>0.77220434285714279</v>
      </c>
      <c r="CQ78" s="22">
        <f t="shared" si="72"/>
        <v>27027152</v>
      </c>
      <c r="CR78" s="22">
        <f t="shared" si="75"/>
        <v>27027152</v>
      </c>
      <c r="CS78" s="22">
        <f t="shared" si="73"/>
        <v>0</v>
      </c>
      <c r="CT78" s="22">
        <f t="shared" si="73"/>
        <v>0</v>
      </c>
      <c r="CU78" s="22">
        <f t="shared" si="73"/>
        <v>0</v>
      </c>
      <c r="CV78" s="22">
        <f t="shared" si="73"/>
        <v>0</v>
      </c>
      <c r="CW78" s="22">
        <f t="shared" si="73"/>
        <v>0</v>
      </c>
      <c r="CX78" s="22">
        <f t="shared" si="73"/>
        <v>0</v>
      </c>
      <c r="CY78" s="22">
        <f t="shared" si="73"/>
        <v>0</v>
      </c>
      <c r="CZ78" s="22">
        <f t="shared" si="73"/>
        <v>0</v>
      </c>
      <c r="DA78" s="22">
        <f t="shared" si="73"/>
        <v>0</v>
      </c>
      <c r="DB78" s="22">
        <f t="shared" si="73"/>
        <v>0</v>
      </c>
      <c r="DC78" s="22">
        <f t="shared" si="73"/>
        <v>0</v>
      </c>
      <c r="DD78" s="22">
        <f t="shared" si="73"/>
        <v>0</v>
      </c>
      <c r="DE78" s="22">
        <f t="shared" si="73"/>
        <v>0</v>
      </c>
      <c r="DF78" s="22">
        <f t="shared" si="73"/>
        <v>0</v>
      </c>
      <c r="DG78" s="22">
        <f t="shared" si="73"/>
        <v>0</v>
      </c>
      <c r="DH78" s="22">
        <f t="shared" si="73"/>
        <v>0</v>
      </c>
      <c r="DI78" s="22">
        <f t="shared" si="74"/>
        <v>0</v>
      </c>
      <c r="DJ78" s="22">
        <f t="shared" si="74"/>
        <v>0</v>
      </c>
      <c r="DK78" s="22">
        <f t="shared" si="74"/>
        <v>0</v>
      </c>
      <c r="DM78" s="26">
        <f t="shared" si="25"/>
        <v>35000000</v>
      </c>
      <c r="DN78" s="154"/>
      <c r="DO78" s="154"/>
      <c r="DP78" s="155">
        <v>35000000</v>
      </c>
      <c r="DQ78" s="155"/>
      <c r="DR78" s="155"/>
      <c r="DS78" s="153"/>
      <c r="DT78" s="162"/>
      <c r="DU78" s="162"/>
    </row>
    <row r="79" spans="1:125" ht="20.25" hidden="1" customHeight="1" x14ac:dyDescent="0.25">
      <c r="A79" s="183"/>
      <c r="B79" s="173"/>
      <c r="C79" s="49" t="s">
        <v>247</v>
      </c>
      <c r="D79" s="19" t="s">
        <v>248</v>
      </c>
      <c r="E79" s="20">
        <v>301</v>
      </c>
      <c r="F79" s="21" t="s">
        <v>159</v>
      </c>
      <c r="G79" s="22">
        <f t="shared" si="66"/>
        <v>140000000</v>
      </c>
      <c r="H79" s="22"/>
      <c r="I79" s="22">
        <v>60000000</v>
      </c>
      <c r="J79" s="22"/>
      <c r="K79" s="22"/>
      <c r="L79" s="22"/>
      <c r="M79" s="22"/>
      <c r="N79" s="22"/>
      <c r="O79" s="22"/>
      <c r="P79" s="22"/>
      <c r="Q79" s="22"/>
      <c r="R79" s="22"/>
      <c r="S79" s="22"/>
      <c r="T79" s="22"/>
      <c r="U79" s="22"/>
      <c r="V79" s="22"/>
      <c r="W79" s="22">
        <v>80000000</v>
      </c>
      <c r="X79" s="22"/>
      <c r="Y79" s="22"/>
      <c r="Z79" s="22"/>
      <c r="AA79" s="22"/>
      <c r="AB79" s="23">
        <f t="shared" si="56"/>
        <v>1</v>
      </c>
      <c r="AC79" s="22">
        <f t="shared" si="67"/>
        <v>140000000</v>
      </c>
      <c r="AD79" s="22"/>
      <c r="AE79" s="22">
        <f>+'[1]ENERO 2017'!$K$184</f>
        <v>60000000</v>
      </c>
      <c r="AF79" s="22"/>
      <c r="AG79" s="22"/>
      <c r="AH79" s="22"/>
      <c r="AI79" s="22"/>
      <c r="AJ79" s="22"/>
      <c r="AK79" s="22"/>
      <c r="AL79" s="22"/>
      <c r="AM79" s="22"/>
      <c r="AN79" s="22"/>
      <c r="AO79" s="22"/>
      <c r="AP79" s="22"/>
      <c r="AQ79" s="22"/>
      <c r="AR79" s="22"/>
      <c r="AS79" s="22">
        <f>+'[1]ENERO 2017'!$Q$184</f>
        <v>80000000</v>
      </c>
      <c r="AT79" s="22"/>
      <c r="AU79" s="22"/>
      <c r="AV79" s="22"/>
      <c r="AW79" s="22"/>
      <c r="AX79" s="23">
        <f t="shared" si="57"/>
        <v>0</v>
      </c>
      <c r="AY79" s="22">
        <f t="shared" si="68"/>
        <v>0</v>
      </c>
      <c r="AZ79" s="22">
        <f t="shared" si="69"/>
        <v>0</v>
      </c>
      <c r="BA79" s="22">
        <f t="shared" si="69"/>
        <v>0</v>
      </c>
      <c r="BB79" s="22">
        <f t="shared" si="69"/>
        <v>0</v>
      </c>
      <c r="BC79" s="22">
        <f t="shared" si="69"/>
        <v>0</v>
      </c>
      <c r="BD79" s="22">
        <f t="shared" si="69"/>
        <v>0</v>
      </c>
      <c r="BE79" s="22">
        <f t="shared" si="69"/>
        <v>0</v>
      </c>
      <c r="BF79" s="22">
        <f t="shared" si="69"/>
        <v>0</v>
      </c>
      <c r="BG79" s="22">
        <f t="shared" si="69"/>
        <v>0</v>
      </c>
      <c r="BH79" s="22">
        <f t="shared" si="69"/>
        <v>0</v>
      </c>
      <c r="BI79" s="22">
        <f t="shared" si="69"/>
        <v>0</v>
      </c>
      <c r="BJ79" s="22">
        <f t="shared" si="69"/>
        <v>0</v>
      </c>
      <c r="BK79" s="22">
        <f t="shared" si="69"/>
        <v>0</v>
      </c>
      <c r="BL79" s="22">
        <f t="shared" si="69"/>
        <v>0</v>
      </c>
      <c r="BM79" s="22">
        <f t="shared" si="69"/>
        <v>0</v>
      </c>
      <c r="BN79" s="22">
        <f t="shared" si="69"/>
        <v>0</v>
      </c>
      <c r="BO79" s="22">
        <f t="shared" si="69"/>
        <v>0</v>
      </c>
      <c r="BP79" s="22">
        <f t="shared" si="70"/>
        <v>0</v>
      </c>
      <c r="BQ79" s="22">
        <f t="shared" si="70"/>
        <v>0</v>
      </c>
      <c r="BR79" s="22">
        <f t="shared" si="70"/>
        <v>0</v>
      </c>
      <c r="BS79" s="22">
        <f t="shared" si="70"/>
        <v>0</v>
      </c>
      <c r="BT79" s="23">
        <f t="shared" si="59"/>
        <v>0.35948946428571427</v>
      </c>
      <c r="BU79" s="22">
        <f t="shared" si="71"/>
        <v>50328525</v>
      </c>
      <c r="BV79" s="22"/>
      <c r="BW79" s="22">
        <f>+'[2]FEBRERO 2017'!$H$226</f>
        <v>50328525</v>
      </c>
      <c r="BX79" s="22"/>
      <c r="BY79" s="22"/>
      <c r="BZ79" s="22"/>
      <c r="CA79" s="22"/>
      <c r="CB79" s="22"/>
      <c r="CC79" s="22"/>
      <c r="CD79" s="22"/>
      <c r="CE79" s="22"/>
      <c r="CF79" s="22"/>
      <c r="CG79" s="22"/>
      <c r="CH79" s="22"/>
      <c r="CI79" s="22"/>
      <c r="CJ79" s="22"/>
      <c r="CK79" s="22"/>
      <c r="CL79" s="22"/>
      <c r="CM79" s="22"/>
      <c r="CN79" s="22"/>
      <c r="CO79" s="22"/>
      <c r="CP79" s="23">
        <f t="shared" si="44"/>
        <v>0.64051053571428573</v>
      </c>
      <c r="CQ79" s="22">
        <f t="shared" si="72"/>
        <v>89671475</v>
      </c>
      <c r="CR79" s="22">
        <f t="shared" si="75"/>
        <v>0</v>
      </c>
      <c r="CS79" s="22">
        <f t="shared" si="73"/>
        <v>9671475</v>
      </c>
      <c r="CT79" s="22">
        <f t="shared" si="73"/>
        <v>0</v>
      </c>
      <c r="CU79" s="22">
        <f t="shared" si="73"/>
        <v>0</v>
      </c>
      <c r="CV79" s="22">
        <f t="shared" si="73"/>
        <v>0</v>
      </c>
      <c r="CW79" s="22">
        <f t="shared" si="73"/>
        <v>0</v>
      </c>
      <c r="CX79" s="22">
        <f t="shared" si="73"/>
        <v>0</v>
      </c>
      <c r="CY79" s="22">
        <f t="shared" si="73"/>
        <v>0</v>
      </c>
      <c r="CZ79" s="22">
        <f t="shared" si="73"/>
        <v>0</v>
      </c>
      <c r="DA79" s="22">
        <f t="shared" si="73"/>
        <v>0</v>
      </c>
      <c r="DB79" s="22">
        <f t="shared" si="73"/>
        <v>0</v>
      </c>
      <c r="DC79" s="22">
        <f t="shared" si="73"/>
        <v>0</v>
      </c>
      <c r="DD79" s="22">
        <f t="shared" si="73"/>
        <v>0</v>
      </c>
      <c r="DE79" s="22">
        <f t="shared" si="73"/>
        <v>0</v>
      </c>
      <c r="DF79" s="22">
        <f t="shared" si="73"/>
        <v>0</v>
      </c>
      <c r="DG79" s="22">
        <f t="shared" si="73"/>
        <v>80000000</v>
      </c>
      <c r="DH79" s="22">
        <f t="shared" si="73"/>
        <v>0</v>
      </c>
      <c r="DI79" s="22">
        <f t="shared" si="74"/>
        <v>0</v>
      </c>
      <c r="DJ79" s="22">
        <f t="shared" si="74"/>
        <v>0</v>
      </c>
      <c r="DK79" s="22">
        <f t="shared" si="74"/>
        <v>0</v>
      </c>
      <c r="DM79" s="26">
        <f t="shared" si="25"/>
        <v>140000000</v>
      </c>
      <c r="DN79" s="154"/>
      <c r="DO79" s="154"/>
      <c r="DP79" s="155">
        <v>140000000</v>
      </c>
      <c r="DQ79" s="155"/>
      <c r="DR79" s="155"/>
      <c r="DS79" s="153"/>
      <c r="DT79" s="162"/>
      <c r="DU79" s="162"/>
    </row>
    <row r="80" spans="1:125" ht="36" hidden="1" customHeight="1" x14ac:dyDescent="0.25">
      <c r="A80" s="183"/>
      <c r="B80" s="173"/>
      <c r="C80" s="49" t="s">
        <v>249</v>
      </c>
      <c r="D80" s="19" t="s">
        <v>250</v>
      </c>
      <c r="E80" s="20">
        <v>301</v>
      </c>
      <c r="F80" s="21" t="s">
        <v>251</v>
      </c>
      <c r="G80" s="22">
        <f t="shared" si="66"/>
        <v>29955000</v>
      </c>
      <c r="H80" s="22"/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  <c r="T80" s="22"/>
      <c r="U80" s="22"/>
      <c r="V80" s="22"/>
      <c r="W80" s="22">
        <v>29955000</v>
      </c>
      <c r="X80" s="22"/>
      <c r="Y80" s="22"/>
      <c r="Z80" s="22"/>
      <c r="AA80" s="22"/>
      <c r="AB80" s="23">
        <f t="shared" si="56"/>
        <v>1</v>
      </c>
      <c r="AC80" s="22">
        <f t="shared" si="67"/>
        <v>29955000</v>
      </c>
      <c r="AD80" s="22"/>
      <c r="AE80" s="22"/>
      <c r="AF80" s="22"/>
      <c r="AG80" s="22"/>
      <c r="AH80" s="22"/>
      <c r="AI80" s="22"/>
      <c r="AJ80" s="22"/>
      <c r="AK80" s="22"/>
      <c r="AL80" s="22"/>
      <c r="AM80" s="22"/>
      <c r="AN80" s="22"/>
      <c r="AO80" s="22"/>
      <c r="AP80" s="22"/>
      <c r="AQ80" s="22"/>
      <c r="AR80" s="22"/>
      <c r="AS80" s="22">
        <f>+'[1]ENERO 2017'!$Q$191</f>
        <v>29955000</v>
      </c>
      <c r="AT80" s="22"/>
      <c r="AU80" s="22"/>
      <c r="AV80" s="22"/>
      <c r="AW80" s="22"/>
      <c r="AX80" s="23">
        <f t="shared" si="57"/>
        <v>0</v>
      </c>
      <c r="AY80" s="22">
        <f t="shared" si="68"/>
        <v>0</v>
      </c>
      <c r="AZ80" s="22">
        <f t="shared" si="69"/>
        <v>0</v>
      </c>
      <c r="BA80" s="22">
        <f t="shared" si="69"/>
        <v>0</v>
      </c>
      <c r="BB80" s="22">
        <f t="shared" si="69"/>
        <v>0</v>
      </c>
      <c r="BC80" s="22">
        <f t="shared" si="69"/>
        <v>0</v>
      </c>
      <c r="BD80" s="22">
        <f t="shared" si="69"/>
        <v>0</v>
      </c>
      <c r="BE80" s="22">
        <f t="shared" si="69"/>
        <v>0</v>
      </c>
      <c r="BF80" s="22">
        <f t="shared" si="69"/>
        <v>0</v>
      </c>
      <c r="BG80" s="22">
        <f t="shared" si="69"/>
        <v>0</v>
      </c>
      <c r="BH80" s="22">
        <f t="shared" si="69"/>
        <v>0</v>
      </c>
      <c r="BI80" s="22">
        <f t="shared" si="69"/>
        <v>0</v>
      </c>
      <c r="BJ80" s="22">
        <f t="shared" si="69"/>
        <v>0</v>
      </c>
      <c r="BK80" s="22">
        <f t="shared" si="69"/>
        <v>0</v>
      </c>
      <c r="BL80" s="22">
        <f t="shared" si="69"/>
        <v>0</v>
      </c>
      <c r="BM80" s="22">
        <f t="shared" si="69"/>
        <v>0</v>
      </c>
      <c r="BN80" s="22">
        <f t="shared" si="69"/>
        <v>0</v>
      </c>
      <c r="BO80" s="22">
        <f t="shared" si="69"/>
        <v>0</v>
      </c>
      <c r="BP80" s="22">
        <f t="shared" si="70"/>
        <v>0</v>
      </c>
      <c r="BQ80" s="22">
        <f t="shared" si="70"/>
        <v>0</v>
      </c>
      <c r="BR80" s="22">
        <f t="shared" si="70"/>
        <v>0</v>
      </c>
      <c r="BS80" s="22">
        <f t="shared" si="70"/>
        <v>0</v>
      </c>
      <c r="BT80" s="23">
        <f t="shared" si="59"/>
        <v>0.70219983308295775</v>
      </c>
      <c r="BU80" s="22">
        <f t="shared" si="71"/>
        <v>21034396</v>
      </c>
      <c r="BV80" s="22"/>
      <c r="BW80" s="22"/>
      <c r="BX80" s="22"/>
      <c r="BY80" s="22"/>
      <c r="BZ80" s="22"/>
      <c r="CA80" s="22"/>
      <c r="CB80" s="22"/>
      <c r="CC80" s="22"/>
      <c r="CD80" s="22"/>
      <c r="CE80" s="22"/>
      <c r="CF80" s="22"/>
      <c r="CG80" s="22"/>
      <c r="CH80" s="22"/>
      <c r="CI80" s="22"/>
      <c r="CJ80" s="22"/>
      <c r="CK80" s="22">
        <f>+'[2]FEBRERO 2017'!$H$246</f>
        <v>21034396</v>
      </c>
      <c r="CL80" s="22"/>
      <c r="CM80" s="22"/>
      <c r="CN80" s="22"/>
      <c r="CO80" s="22"/>
      <c r="CP80" s="23">
        <f t="shared" si="44"/>
        <v>0.29780016691704225</v>
      </c>
      <c r="CQ80" s="22">
        <f t="shared" si="72"/>
        <v>8920604</v>
      </c>
      <c r="CR80" s="22">
        <f t="shared" si="75"/>
        <v>0</v>
      </c>
      <c r="CS80" s="22">
        <f t="shared" si="73"/>
        <v>0</v>
      </c>
      <c r="CT80" s="22">
        <f t="shared" si="73"/>
        <v>0</v>
      </c>
      <c r="CU80" s="22">
        <f t="shared" si="73"/>
        <v>0</v>
      </c>
      <c r="CV80" s="22">
        <f t="shared" si="73"/>
        <v>0</v>
      </c>
      <c r="CW80" s="22">
        <f t="shared" si="73"/>
        <v>0</v>
      </c>
      <c r="CX80" s="22">
        <f t="shared" si="73"/>
        <v>0</v>
      </c>
      <c r="CY80" s="22">
        <f t="shared" si="73"/>
        <v>0</v>
      </c>
      <c r="CZ80" s="22">
        <f t="shared" si="73"/>
        <v>0</v>
      </c>
      <c r="DA80" s="22">
        <f t="shared" si="73"/>
        <v>0</v>
      </c>
      <c r="DB80" s="22">
        <f t="shared" si="73"/>
        <v>0</v>
      </c>
      <c r="DC80" s="22">
        <f t="shared" si="73"/>
        <v>0</v>
      </c>
      <c r="DD80" s="22">
        <f t="shared" si="73"/>
        <v>0</v>
      </c>
      <c r="DE80" s="22">
        <f t="shared" si="73"/>
        <v>0</v>
      </c>
      <c r="DF80" s="22">
        <f t="shared" si="73"/>
        <v>0</v>
      </c>
      <c r="DG80" s="22">
        <f t="shared" si="73"/>
        <v>8920604</v>
      </c>
      <c r="DH80" s="22">
        <f t="shared" si="73"/>
        <v>0</v>
      </c>
      <c r="DI80" s="22">
        <f t="shared" si="74"/>
        <v>0</v>
      </c>
      <c r="DJ80" s="22">
        <f t="shared" si="74"/>
        <v>0</v>
      </c>
      <c r="DK80" s="22">
        <f t="shared" si="74"/>
        <v>0</v>
      </c>
      <c r="DM80" s="26">
        <f t="shared" si="25"/>
        <v>29955000</v>
      </c>
      <c r="DN80" s="154"/>
      <c r="DO80" s="154"/>
      <c r="DP80" s="155">
        <v>29955000</v>
      </c>
      <c r="DQ80" s="155"/>
      <c r="DR80" s="155"/>
      <c r="DS80" s="153"/>
      <c r="DT80" s="162"/>
      <c r="DU80" s="162"/>
    </row>
    <row r="81" spans="1:125" ht="29.25" hidden="1" customHeight="1" x14ac:dyDescent="0.25">
      <c r="A81" s="183"/>
      <c r="B81" s="63" t="s">
        <v>252</v>
      </c>
      <c r="C81" s="76" t="s">
        <v>253</v>
      </c>
      <c r="D81" s="19" t="s">
        <v>254</v>
      </c>
      <c r="E81" s="28">
        <v>301</v>
      </c>
      <c r="F81" s="21" t="s">
        <v>255</v>
      </c>
      <c r="G81" s="22">
        <f t="shared" si="66"/>
        <v>415000000</v>
      </c>
      <c r="H81" s="22">
        <v>30000000</v>
      </c>
      <c r="I81" s="22">
        <v>270000000</v>
      </c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>
        <v>115000000</v>
      </c>
      <c r="U81" s="22"/>
      <c r="V81" s="22"/>
      <c r="W81" s="22"/>
      <c r="X81" s="22"/>
      <c r="Y81" s="22"/>
      <c r="Z81" s="22"/>
      <c r="AA81" s="22"/>
      <c r="AB81" s="23">
        <f t="shared" si="56"/>
        <v>0.72289156626506024</v>
      </c>
      <c r="AC81" s="22">
        <f t="shared" si="67"/>
        <v>300000000</v>
      </c>
      <c r="AD81" s="22">
        <f>+'[1]ENERO 2017'!$J$198</f>
        <v>30000000</v>
      </c>
      <c r="AE81" s="22">
        <f>+'[1]ENERO 2017'!$K$198</f>
        <v>270000000</v>
      </c>
      <c r="AF81" s="22"/>
      <c r="AG81" s="22"/>
      <c r="AH81" s="22"/>
      <c r="AI81" s="22"/>
      <c r="AJ81" s="22"/>
      <c r="AK81" s="22"/>
      <c r="AL81" s="22"/>
      <c r="AM81" s="22"/>
      <c r="AN81" s="22"/>
      <c r="AO81" s="22"/>
      <c r="AP81" s="22"/>
      <c r="AQ81" s="22"/>
      <c r="AR81" s="22"/>
      <c r="AS81" s="22"/>
      <c r="AT81" s="22"/>
      <c r="AU81" s="22"/>
      <c r="AV81" s="22"/>
      <c r="AW81" s="22"/>
      <c r="AX81" s="23">
        <f t="shared" si="57"/>
        <v>0.27710843373493976</v>
      </c>
      <c r="AY81" s="22">
        <f t="shared" si="68"/>
        <v>115000000</v>
      </c>
      <c r="AZ81" s="22">
        <f t="shared" si="69"/>
        <v>0</v>
      </c>
      <c r="BA81" s="22">
        <f t="shared" si="69"/>
        <v>0</v>
      </c>
      <c r="BB81" s="22">
        <f t="shared" si="69"/>
        <v>0</v>
      </c>
      <c r="BC81" s="22">
        <f t="shared" si="69"/>
        <v>0</v>
      </c>
      <c r="BD81" s="22">
        <f t="shared" si="69"/>
        <v>0</v>
      </c>
      <c r="BE81" s="22">
        <f t="shared" si="69"/>
        <v>0</v>
      </c>
      <c r="BF81" s="22">
        <f t="shared" si="69"/>
        <v>0</v>
      </c>
      <c r="BG81" s="22">
        <f t="shared" si="69"/>
        <v>0</v>
      </c>
      <c r="BH81" s="22">
        <f t="shared" si="69"/>
        <v>0</v>
      </c>
      <c r="BI81" s="22">
        <f t="shared" si="69"/>
        <v>0</v>
      </c>
      <c r="BJ81" s="22">
        <f t="shared" si="69"/>
        <v>0</v>
      </c>
      <c r="BK81" s="22">
        <f t="shared" si="69"/>
        <v>0</v>
      </c>
      <c r="BL81" s="22">
        <f t="shared" si="69"/>
        <v>115000000</v>
      </c>
      <c r="BM81" s="22">
        <f t="shared" si="69"/>
        <v>0</v>
      </c>
      <c r="BN81" s="22">
        <f t="shared" si="69"/>
        <v>0</v>
      </c>
      <c r="BO81" s="22">
        <f t="shared" si="69"/>
        <v>0</v>
      </c>
      <c r="BP81" s="22">
        <f t="shared" si="70"/>
        <v>0</v>
      </c>
      <c r="BQ81" s="22">
        <f t="shared" si="70"/>
        <v>0</v>
      </c>
      <c r="BR81" s="22">
        <f t="shared" si="70"/>
        <v>0</v>
      </c>
      <c r="BS81" s="22">
        <f t="shared" si="70"/>
        <v>0</v>
      </c>
      <c r="BT81" s="23">
        <f t="shared" si="59"/>
        <v>0.29083550602409641</v>
      </c>
      <c r="BU81" s="22">
        <f t="shared" si="71"/>
        <v>120696735</v>
      </c>
      <c r="BV81" s="22"/>
      <c r="BW81" s="22">
        <f>+'[2]FEBRERO 2017'!$H$256</f>
        <v>120696735</v>
      </c>
      <c r="BX81" s="22"/>
      <c r="BY81" s="22"/>
      <c r="BZ81" s="22"/>
      <c r="CA81" s="22"/>
      <c r="CB81" s="22"/>
      <c r="CC81" s="22"/>
      <c r="CD81" s="22"/>
      <c r="CE81" s="22"/>
      <c r="CF81" s="22"/>
      <c r="CG81" s="22"/>
      <c r="CH81" s="22"/>
      <c r="CI81" s="22"/>
      <c r="CJ81" s="22"/>
      <c r="CK81" s="22"/>
      <c r="CL81" s="22"/>
      <c r="CM81" s="22"/>
      <c r="CN81" s="22"/>
      <c r="CO81" s="22"/>
      <c r="CP81" s="23">
        <f t="shared" si="44"/>
        <v>0.70916449397590364</v>
      </c>
      <c r="CQ81" s="22">
        <f t="shared" si="72"/>
        <v>294303265</v>
      </c>
      <c r="CR81" s="22">
        <f t="shared" si="75"/>
        <v>30000000</v>
      </c>
      <c r="CS81" s="22">
        <f t="shared" si="73"/>
        <v>149303265</v>
      </c>
      <c r="CT81" s="22">
        <f t="shared" si="73"/>
        <v>0</v>
      </c>
      <c r="CU81" s="22">
        <f t="shared" si="73"/>
        <v>0</v>
      </c>
      <c r="CV81" s="22">
        <f t="shared" si="73"/>
        <v>0</v>
      </c>
      <c r="CW81" s="22">
        <f t="shared" si="73"/>
        <v>0</v>
      </c>
      <c r="CX81" s="22">
        <f t="shared" si="73"/>
        <v>0</v>
      </c>
      <c r="CY81" s="22">
        <f t="shared" si="73"/>
        <v>0</v>
      </c>
      <c r="CZ81" s="22">
        <f t="shared" si="73"/>
        <v>0</v>
      </c>
      <c r="DA81" s="22">
        <f t="shared" si="73"/>
        <v>0</v>
      </c>
      <c r="DB81" s="22">
        <f t="shared" si="73"/>
        <v>0</v>
      </c>
      <c r="DC81" s="22">
        <f t="shared" si="73"/>
        <v>0</v>
      </c>
      <c r="DD81" s="22">
        <f t="shared" si="73"/>
        <v>115000000</v>
      </c>
      <c r="DE81" s="22">
        <f t="shared" si="73"/>
        <v>0</v>
      </c>
      <c r="DF81" s="22">
        <f t="shared" si="73"/>
        <v>0</v>
      </c>
      <c r="DG81" s="22">
        <f t="shared" si="73"/>
        <v>0</v>
      </c>
      <c r="DH81" s="22">
        <f t="shared" si="73"/>
        <v>0</v>
      </c>
      <c r="DI81" s="22">
        <f t="shared" si="74"/>
        <v>0</v>
      </c>
      <c r="DJ81" s="22">
        <f t="shared" si="74"/>
        <v>0</v>
      </c>
      <c r="DK81" s="22">
        <f t="shared" si="74"/>
        <v>0</v>
      </c>
      <c r="DM81" s="26">
        <f t="shared" si="25"/>
        <v>415000000</v>
      </c>
      <c r="DN81" s="154"/>
      <c r="DO81" s="154"/>
      <c r="DP81" s="155">
        <v>415000000</v>
      </c>
      <c r="DQ81" s="155"/>
      <c r="DR81" s="155"/>
      <c r="DS81" s="153"/>
      <c r="DT81" s="162"/>
      <c r="DU81" s="162"/>
    </row>
    <row r="82" spans="1:125" ht="48" hidden="1" customHeight="1" x14ac:dyDescent="0.25">
      <c r="A82" s="183"/>
      <c r="B82" s="77" t="s">
        <v>256</v>
      </c>
      <c r="C82" s="49" t="s">
        <v>257</v>
      </c>
      <c r="D82" s="19" t="s">
        <v>258</v>
      </c>
      <c r="E82" s="20">
        <v>301</v>
      </c>
      <c r="F82" s="21" t="s">
        <v>259</v>
      </c>
      <c r="G82" s="22">
        <f t="shared" si="66"/>
        <v>408450000</v>
      </c>
      <c r="H82" s="22">
        <v>20000000</v>
      </c>
      <c r="I82" s="22">
        <v>270000000</v>
      </c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>
        <v>115450000</v>
      </c>
      <c r="U82" s="22"/>
      <c r="V82" s="22"/>
      <c r="W82" s="22"/>
      <c r="X82" s="22"/>
      <c r="Y82" s="22"/>
      <c r="Z82" s="22"/>
      <c r="AA82" s="22">
        <v>3000000</v>
      </c>
      <c r="AB82" s="23">
        <f t="shared" si="56"/>
        <v>0.71000122414004163</v>
      </c>
      <c r="AC82" s="22">
        <f t="shared" si="67"/>
        <v>290000000</v>
      </c>
      <c r="AD82" s="22">
        <f>+'[1]ENERO 2017'!$J$213</f>
        <v>20000000</v>
      </c>
      <c r="AE82" s="22">
        <f>+'[1]ENERO 2017'!$K$213</f>
        <v>270000000</v>
      </c>
      <c r="AF82" s="22"/>
      <c r="AG82" s="22"/>
      <c r="AH82" s="22"/>
      <c r="AI82" s="22"/>
      <c r="AJ82" s="22"/>
      <c r="AK82" s="22"/>
      <c r="AL82" s="22"/>
      <c r="AM82" s="22"/>
      <c r="AN82" s="22"/>
      <c r="AO82" s="22"/>
      <c r="AP82" s="22"/>
      <c r="AQ82" s="22"/>
      <c r="AR82" s="22"/>
      <c r="AS82" s="22"/>
      <c r="AT82" s="22"/>
      <c r="AU82" s="22"/>
      <c r="AV82" s="22"/>
      <c r="AW82" s="22"/>
      <c r="AX82" s="23">
        <f t="shared" si="57"/>
        <v>0.28999877585995837</v>
      </c>
      <c r="AY82" s="22">
        <f t="shared" si="68"/>
        <v>118450000</v>
      </c>
      <c r="AZ82" s="22">
        <f t="shared" si="69"/>
        <v>0</v>
      </c>
      <c r="BA82" s="22">
        <f t="shared" si="69"/>
        <v>0</v>
      </c>
      <c r="BB82" s="22">
        <f t="shared" si="69"/>
        <v>0</v>
      </c>
      <c r="BC82" s="22">
        <f t="shared" si="69"/>
        <v>0</v>
      </c>
      <c r="BD82" s="22">
        <f t="shared" si="69"/>
        <v>0</v>
      </c>
      <c r="BE82" s="22">
        <f t="shared" si="69"/>
        <v>0</v>
      </c>
      <c r="BF82" s="22">
        <f t="shared" si="69"/>
        <v>0</v>
      </c>
      <c r="BG82" s="22">
        <f t="shared" si="69"/>
        <v>0</v>
      </c>
      <c r="BH82" s="22">
        <f t="shared" si="69"/>
        <v>0</v>
      </c>
      <c r="BI82" s="22">
        <f t="shared" si="69"/>
        <v>0</v>
      </c>
      <c r="BJ82" s="22">
        <f t="shared" si="69"/>
        <v>0</v>
      </c>
      <c r="BK82" s="22">
        <f t="shared" si="69"/>
        <v>0</v>
      </c>
      <c r="BL82" s="22">
        <f t="shared" si="69"/>
        <v>115450000</v>
      </c>
      <c r="BM82" s="22">
        <f t="shared" si="69"/>
        <v>0</v>
      </c>
      <c r="BN82" s="22">
        <f t="shared" si="69"/>
        <v>0</v>
      </c>
      <c r="BO82" s="22">
        <f t="shared" si="69"/>
        <v>0</v>
      </c>
      <c r="BP82" s="22">
        <f t="shared" si="70"/>
        <v>0</v>
      </c>
      <c r="BQ82" s="22">
        <f t="shared" si="70"/>
        <v>0</v>
      </c>
      <c r="BR82" s="22">
        <f t="shared" si="70"/>
        <v>0</v>
      </c>
      <c r="BS82" s="22">
        <f t="shared" si="70"/>
        <v>3000000</v>
      </c>
      <c r="BT82" s="23">
        <f t="shared" si="59"/>
        <v>0.28400951156812337</v>
      </c>
      <c r="BU82" s="22">
        <f t="shared" si="71"/>
        <v>116003685</v>
      </c>
      <c r="BV82" s="22"/>
      <c r="BW82" s="22">
        <f>+'[2]FEBRERO 2017'!$H$277</f>
        <v>116003685</v>
      </c>
      <c r="BX82" s="22"/>
      <c r="BY82" s="22"/>
      <c r="BZ82" s="22"/>
      <c r="CA82" s="22"/>
      <c r="CB82" s="22"/>
      <c r="CC82" s="22"/>
      <c r="CD82" s="22"/>
      <c r="CE82" s="22"/>
      <c r="CF82" s="22"/>
      <c r="CG82" s="22"/>
      <c r="CH82" s="22"/>
      <c r="CI82" s="22"/>
      <c r="CJ82" s="22"/>
      <c r="CK82" s="22"/>
      <c r="CL82" s="22"/>
      <c r="CM82" s="22"/>
      <c r="CN82" s="22"/>
      <c r="CO82" s="22"/>
      <c r="CP82" s="23">
        <f t="shared" si="44"/>
        <v>0.71599048843187663</v>
      </c>
      <c r="CQ82" s="22">
        <f t="shared" si="72"/>
        <v>292446315</v>
      </c>
      <c r="CR82" s="22">
        <f t="shared" si="75"/>
        <v>20000000</v>
      </c>
      <c r="CS82" s="22">
        <f t="shared" si="73"/>
        <v>153996315</v>
      </c>
      <c r="CT82" s="22">
        <f t="shared" si="73"/>
        <v>0</v>
      </c>
      <c r="CU82" s="22">
        <f t="shared" si="73"/>
        <v>0</v>
      </c>
      <c r="CV82" s="22">
        <f t="shared" si="73"/>
        <v>0</v>
      </c>
      <c r="CW82" s="22">
        <f t="shared" si="73"/>
        <v>0</v>
      </c>
      <c r="CX82" s="22">
        <f t="shared" si="73"/>
        <v>0</v>
      </c>
      <c r="CY82" s="22">
        <f t="shared" si="73"/>
        <v>0</v>
      </c>
      <c r="CZ82" s="22">
        <f t="shared" si="73"/>
        <v>0</v>
      </c>
      <c r="DA82" s="22">
        <f t="shared" si="73"/>
        <v>0</v>
      </c>
      <c r="DB82" s="22">
        <f t="shared" si="73"/>
        <v>0</v>
      </c>
      <c r="DC82" s="22">
        <f t="shared" si="73"/>
        <v>0</v>
      </c>
      <c r="DD82" s="22">
        <f t="shared" si="73"/>
        <v>115450000</v>
      </c>
      <c r="DE82" s="22">
        <f t="shared" si="73"/>
        <v>0</v>
      </c>
      <c r="DF82" s="22">
        <f t="shared" si="73"/>
        <v>0</v>
      </c>
      <c r="DG82" s="22">
        <f t="shared" si="73"/>
        <v>0</v>
      </c>
      <c r="DH82" s="22">
        <f t="shared" si="73"/>
        <v>0</v>
      </c>
      <c r="DI82" s="22">
        <f t="shared" si="74"/>
        <v>0</v>
      </c>
      <c r="DJ82" s="22">
        <f t="shared" si="74"/>
        <v>0</v>
      </c>
      <c r="DK82" s="22">
        <f t="shared" si="74"/>
        <v>3000000</v>
      </c>
      <c r="DM82" s="26">
        <f t="shared" si="25"/>
        <v>408450000</v>
      </c>
      <c r="DN82" s="154"/>
      <c r="DO82" s="154"/>
      <c r="DP82" s="155">
        <v>408450000</v>
      </c>
      <c r="DQ82" s="155"/>
      <c r="DR82" s="155"/>
      <c r="DS82" s="153"/>
      <c r="DT82" s="162"/>
      <c r="DU82" s="162"/>
    </row>
    <row r="83" spans="1:125" ht="42.75" hidden="1" customHeight="1" x14ac:dyDescent="0.25">
      <c r="A83" s="183"/>
      <c r="B83" s="77" t="s">
        <v>260</v>
      </c>
      <c r="C83" s="49" t="s">
        <v>261</v>
      </c>
      <c r="D83" s="19" t="s">
        <v>262</v>
      </c>
      <c r="E83" s="20">
        <v>301</v>
      </c>
      <c r="F83" s="21" t="s">
        <v>263</v>
      </c>
      <c r="G83" s="22">
        <f t="shared" si="66"/>
        <v>76465225</v>
      </c>
      <c r="H83" s="22">
        <v>880851</v>
      </c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>
        <v>37683184</v>
      </c>
      <c r="X83" s="22"/>
      <c r="Y83" s="22"/>
      <c r="Z83" s="22"/>
      <c r="AA83" s="22">
        <f>33000000+4901190</f>
        <v>37901190</v>
      </c>
      <c r="AB83" s="23">
        <f t="shared" si="56"/>
        <v>0.88514987041495008</v>
      </c>
      <c r="AC83" s="22">
        <f t="shared" si="67"/>
        <v>67683184</v>
      </c>
      <c r="AD83" s="22">
        <f>+'[1]ENERO 2017'!$J$220</f>
        <v>880851</v>
      </c>
      <c r="AE83" s="22"/>
      <c r="AF83" s="22"/>
      <c r="AG83" s="22"/>
      <c r="AH83" s="22"/>
      <c r="AI83" s="22"/>
      <c r="AJ83" s="22"/>
      <c r="AK83" s="22"/>
      <c r="AL83" s="22"/>
      <c r="AM83" s="22"/>
      <c r="AN83" s="22"/>
      <c r="AO83" s="22"/>
      <c r="AP83" s="22"/>
      <c r="AQ83" s="22"/>
      <c r="AR83" s="22"/>
      <c r="AS83" s="22">
        <f>+'[1]ENERO 2017'!$Q$220</f>
        <v>36802333</v>
      </c>
      <c r="AT83" s="22"/>
      <c r="AU83" s="22"/>
      <c r="AV83" s="22"/>
      <c r="AW83" s="22">
        <f>+'[1]ENERO 2017'!$T$220</f>
        <v>30000000</v>
      </c>
      <c r="AX83" s="23">
        <f t="shared" si="57"/>
        <v>0.11485012958504992</v>
      </c>
      <c r="AY83" s="22">
        <f t="shared" si="68"/>
        <v>8782041</v>
      </c>
      <c r="AZ83" s="22">
        <f t="shared" si="69"/>
        <v>0</v>
      </c>
      <c r="BA83" s="22">
        <f t="shared" si="69"/>
        <v>0</v>
      </c>
      <c r="BB83" s="22">
        <f t="shared" si="69"/>
        <v>0</v>
      </c>
      <c r="BC83" s="22">
        <f t="shared" si="69"/>
        <v>0</v>
      </c>
      <c r="BD83" s="22">
        <f t="shared" si="69"/>
        <v>0</v>
      </c>
      <c r="BE83" s="22">
        <f t="shared" si="69"/>
        <v>0</v>
      </c>
      <c r="BF83" s="22">
        <f t="shared" si="69"/>
        <v>0</v>
      </c>
      <c r="BG83" s="22">
        <f t="shared" si="69"/>
        <v>0</v>
      </c>
      <c r="BH83" s="22">
        <f t="shared" si="69"/>
        <v>0</v>
      </c>
      <c r="BI83" s="22">
        <f t="shared" si="69"/>
        <v>0</v>
      </c>
      <c r="BJ83" s="22">
        <f t="shared" si="69"/>
        <v>0</v>
      </c>
      <c r="BK83" s="22">
        <f t="shared" si="69"/>
        <v>0</v>
      </c>
      <c r="BL83" s="22">
        <f t="shared" si="69"/>
        <v>0</v>
      </c>
      <c r="BM83" s="22">
        <f t="shared" si="69"/>
        <v>0</v>
      </c>
      <c r="BN83" s="22">
        <f t="shared" si="69"/>
        <v>0</v>
      </c>
      <c r="BO83" s="22">
        <f t="shared" si="69"/>
        <v>880851</v>
      </c>
      <c r="BP83" s="22">
        <f t="shared" si="70"/>
        <v>0</v>
      </c>
      <c r="BQ83" s="22">
        <f t="shared" si="70"/>
        <v>0</v>
      </c>
      <c r="BR83" s="22">
        <f t="shared" si="70"/>
        <v>0</v>
      </c>
      <c r="BS83" s="22">
        <f t="shared" si="70"/>
        <v>7901190</v>
      </c>
      <c r="BT83" s="23">
        <f t="shared" si="59"/>
        <v>0.12685505077634965</v>
      </c>
      <c r="BU83" s="22">
        <f t="shared" si="71"/>
        <v>9700000</v>
      </c>
      <c r="BV83" s="22"/>
      <c r="BW83" s="22"/>
      <c r="BX83" s="22"/>
      <c r="BY83" s="22"/>
      <c r="BZ83" s="22"/>
      <c r="CA83" s="22"/>
      <c r="CB83" s="22"/>
      <c r="CC83" s="22"/>
      <c r="CD83" s="22"/>
      <c r="CE83" s="22"/>
      <c r="CF83" s="22"/>
      <c r="CG83" s="22"/>
      <c r="CH83" s="22"/>
      <c r="CI83" s="22"/>
      <c r="CJ83" s="22"/>
      <c r="CK83" s="22">
        <f>+'[2]FEBRERO 2017'!$H$302</f>
        <v>9700000</v>
      </c>
      <c r="CL83" s="22"/>
      <c r="CM83" s="22"/>
      <c r="CN83" s="22"/>
      <c r="CO83" s="22"/>
      <c r="CP83" s="23">
        <f t="shared" si="44"/>
        <v>0.87314494922365038</v>
      </c>
      <c r="CQ83" s="22">
        <f t="shared" si="72"/>
        <v>66765225</v>
      </c>
      <c r="CR83" s="22">
        <f t="shared" si="75"/>
        <v>880851</v>
      </c>
      <c r="CS83" s="22">
        <f t="shared" si="73"/>
        <v>0</v>
      </c>
      <c r="CT83" s="22">
        <f t="shared" si="73"/>
        <v>0</v>
      </c>
      <c r="CU83" s="22">
        <f t="shared" si="73"/>
        <v>0</v>
      </c>
      <c r="CV83" s="22">
        <f t="shared" si="73"/>
        <v>0</v>
      </c>
      <c r="CW83" s="22">
        <f t="shared" si="73"/>
        <v>0</v>
      </c>
      <c r="CX83" s="22">
        <f t="shared" si="73"/>
        <v>0</v>
      </c>
      <c r="CY83" s="22">
        <f t="shared" si="73"/>
        <v>0</v>
      </c>
      <c r="CZ83" s="22">
        <f t="shared" si="73"/>
        <v>0</v>
      </c>
      <c r="DA83" s="22">
        <f t="shared" si="73"/>
        <v>0</v>
      </c>
      <c r="DB83" s="22">
        <f t="shared" si="73"/>
        <v>0</v>
      </c>
      <c r="DC83" s="22">
        <f t="shared" si="73"/>
        <v>0</v>
      </c>
      <c r="DD83" s="22">
        <f t="shared" si="73"/>
        <v>0</v>
      </c>
      <c r="DE83" s="22">
        <f t="shared" si="73"/>
        <v>0</v>
      </c>
      <c r="DF83" s="22">
        <f t="shared" si="73"/>
        <v>0</v>
      </c>
      <c r="DG83" s="22">
        <f t="shared" si="73"/>
        <v>27983184</v>
      </c>
      <c r="DH83" s="22">
        <f t="shared" si="73"/>
        <v>0</v>
      </c>
      <c r="DI83" s="22">
        <f t="shared" si="74"/>
        <v>0</v>
      </c>
      <c r="DJ83" s="22">
        <f t="shared" si="74"/>
        <v>0</v>
      </c>
      <c r="DK83" s="22">
        <f t="shared" si="74"/>
        <v>37901190</v>
      </c>
      <c r="DM83" s="26">
        <f t="shared" si="25"/>
        <v>76465225</v>
      </c>
      <c r="DN83" s="154"/>
      <c r="DO83" s="154"/>
      <c r="DP83" s="155">
        <v>76465225</v>
      </c>
      <c r="DQ83" s="155"/>
      <c r="DR83" s="155"/>
      <c r="DS83" s="153"/>
      <c r="DT83" s="162"/>
      <c r="DU83" s="162"/>
    </row>
    <row r="84" spans="1:125" ht="33" hidden="1" customHeight="1" x14ac:dyDescent="0.25">
      <c r="A84" s="183"/>
      <c r="B84" s="172" t="s">
        <v>264</v>
      </c>
      <c r="C84" s="49" t="s">
        <v>265</v>
      </c>
      <c r="D84" s="19" t="s">
        <v>266</v>
      </c>
      <c r="E84" s="20">
        <v>301</v>
      </c>
      <c r="F84" s="21" t="s">
        <v>237</v>
      </c>
      <c r="G84" s="22">
        <f t="shared" si="66"/>
        <v>1431437569</v>
      </c>
      <c r="H84" s="22">
        <f>5000000+6859058</f>
        <v>11859058</v>
      </c>
      <c r="I84" s="22"/>
      <c r="J84" s="22"/>
      <c r="K84" s="22">
        <v>26578511</v>
      </c>
      <c r="L84" s="22"/>
      <c r="M84" s="22"/>
      <c r="N84" s="22"/>
      <c r="O84" s="22"/>
      <c r="P84" s="22"/>
      <c r="Q84" s="22"/>
      <c r="R84" s="22"/>
      <c r="S84" s="22"/>
      <c r="T84" s="22"/>
      <c r="U84" s="22"/>
      <c r="V84" s="22"/>
      <c r="W84" s="22">
        <v>1393000000</v>
      </c>
      <c r="X84" s="22"/>
      <c r="Y84" s="22"/>
      <c r="Z84" s="22"/>
      <c r="AA84" s="22"/>
      <c r="AB84" s="23">
        <f t="shared" si="56"/>
        <v>0.96679528326673392</v>
      </c>
      <c r="AC84" s="22">
        <f t="shared" si="67"/>
        <v>1383907090</v>
      </c>
      <c r="AD84" s="22"/>
      <c r="AE84" s="22"/>
      <c r="AF84" s="22"/>
      <c r="AG84" s="22"/>
      <c r="AH84" s="22"/>
      <c r="AI84" s="22"/>
      <c r="AJ84" s="22"/>
      <c r="AK84" s="22"/>
      <c r="AL84" s="22"/>
      <c r="AM84" s="22"/>
      <c r="AN84" s="22"/>
      <c r="AO84" s="22"/>
      <c r="AP84" s="22"/>
      <c r="AQ84" s="22"/>
      <c r="AR84" s="22"/>
      <c r="AS84" s="22">
        <f>+'[1]ENERO 2017'!$Q$228</f>
        <v>1383907090</v>
      </c>
      <c r="AT84" s="22"/>
      <c r="AU84" s="22"/>
      <c r="AV84" s="22"/>
      <c r="AW84" s="22"/>
      <c r="AX84" s="23">
        <f t="shared" si="57"/>
        <v>3.3204716733266082E-2</v>
      </c>
      <c r="AY84" s="22">
        <f t="shared" si="68"/>
        <v>47530479</v>
      </c>
      <c r="AZ84" s="22">
        <f t="shared" si="69"/>
        <v>11859058</v>
      </c>
      <c r="BA84" s="22">
        <f t="shared" si="69"/>
        <v>0</v>
      </c>
      <c r="BB84" s="22">
        <f t="shared" si="69"/>
        <v>0</v>
      </c>
      <c r="BC84" s="22">
        <f t="shared" si="69"/>
        <v>26578511</v>
      </c>
      <c r="BD84" s="22">
        <f t="shared" si="69"/>
        <v>0</v>
      </c>
      <c r="BE84" s="22">
        <f t="shared" si="69"/>
        <v>0</v>
      </c>
      <c r="BF84" s="22">
        <f t="shared" si="69"/>
        <v>0</v>
      </c>
      <c r="BG84" s="22">
        <f t="shared" si="69"/>
        <v>0</v>
      </c>
      <c r="BH84" s="22">
        <f t="shared" si="69"/>
        <v>0</v>
      </c>
      <c r="BI84" s="22">
        <f t="shared" si="69"/>
        <v>0</v>
      </c>
      <c r="BJ84" s="22">
        <f t="shared" si="69"/>
        <v>0</v>
      </c>
      <c r="BK84" s="22">
        <f t="shared" si="69"/>
        <v>0</v>
      </c>
      <c r="BL84" s="22">
        <f t="shared" si="69"/>
        <v>0</v>
      </c>
      <c r="BM84" s="22">
        <f t="shared" si="69"/>
        <v>0</v>
      </c>
      <c r="BN84" s="22">
        <f t="shared" si="69"/>
        <v>0</v>
      </c>
      <c r="BO84" s="22">
        <f t="shared" si="69"/>
        <v>9092910</v>
      </c>
      <c r="BP84" s="22">
        <f t="shared" si="70"/>
        <v>0</v>
      </c>
      <c r="BQ84" s="22">
        <f t="shared" si="70"/>
        <v>0</v>
      </c>
      <c r="BR84" s="22">
        <f t="shared" si="70"/>
        <v>0</v>
      </c>
      <c r="BS84" s="22">
        <f t="shared" si="70"/>
        <v>0</v>
      </c>
      <c r="BT84" s="23">
        <f t="shared" si="59"/>
        <v>0.95898264774410147</v>
      </c>
      <c r="BU84" s="22">
        <f t="shared" si="71"/>
        <v>1372723790</v>
      </c>
      <c r="BV84" s="22"/>
      <c r="BW84" s="22"/>
      <c r="BX84" s="22"/>
      <c r="BY84" s="22"/>
      <c r="BZ84" s="22"/>
      <c r="CA84" s="22"/>
      <c r="CB84" s="22"/>
      <c r="CC84" s="22"/>
      <c r="CD84" s="22"/>
      <c r="CE84" s="22"/>
      <c r="CF84" s="22"/>
      <c r="CG84" s="22"/>
      <c r="CH84" s="22"/>
      <c r="CI84" s="22"/>
      <c r="CJ84" s="22"/>
      <c r="CK84" s="22">
        <f>+'[2]FEBRERO 2017'!$H$307</f>
        <v>1372723790</v>
      </c>
      <c r="CL84" s="22"/>
      <c r="CM84" s="22"/>
      <c r="CN84" s="22"/>
      <c r="CO84" s="22"/>
      <c r="CP84" s="23">
        <f t="shared" si="44"/>
        <v>4.1017352255898532E-2</v>
      </c>
      <c r="CQ84" s="22">
        <f t="shared" si="72"/>
        <v>58713779</v>
      </c>
      <c r="CR84" s="22">
        <f t="shared" si="75"/>
        <v>11859058</v>
      </c>
      <c r="CS84" s="22">
        <f t="shared" si="73"/>
        <v>0</v>
      </c>
      <c r="CT84" s="22">
        <f t="shared" si="73"/>
        <v>0</v>
      </c>
      <c r="CU84" s="22">
        <f t="shared" si="73"/>
        <v>26578511</v>
      </c>
      <c r="CV84" s="22">
        <f t="shared" si="73"/>
        <v>0</v>
      </c>
      <c r="CW84" s="22">
        <f t="shared" si="73"/>
        <v>0</v>
      </c>
      <c r="CX84" s="22">
        <f t="shared" si="73"/>
        <v>0</v>
      </c>
      <c r="CY84" s="22">
        <f t="shared" si="73"/>
        <v>0</v>
      </c>
      <c r="CZ84" s="22">
        <f t="shared" si="73"/>
        <v>0</v>
      </c>
      <c r="DA84" s="22">
        <f t="shared" si="73"/>
        <v>0</v>
      </c>
      <c r="DB84" s="22">
        <f t="shared" si="73"/>
        <v>0</v>
      </c>
      <c r="DC84" s="22">
        <f t="shared" si="73"/>
        <v>0</v>
      </c>
      <c r="DD84" s="22">
        <f t="shared" si="73"/>
        <v>0</v>
      </c>
      <c r="DE84" s="22">
        <f t="shared" si="73"/>
        <v>0</v>
      </c>
      <c r="DF84" s="22">
        <f t="shared" si="73"/>
        <v>0</v>
      </c>
      <c r="DG84" s="22">
        <f t="shared" si="73"/>
        <v>20276210</v>
      </c>
      <c r="DH84" s="22">
        <f t="shared" si="73"/>
        <v>0</v>
      </c>
      <c r="DI84" s="22">
        <f t="shared" si="74"/>
        <v>0</v>
      </c>
      <c r="DJ84" s="22">
        <f t="shared" si="74"/>
        <v>0</v>
      </c>
      <c r="DK84" s="22">
        <f t="shared" si="74"/>
        <v>0</v>
      </c>
      <c r="DM84" s="26">
        <f t="shared" si="25"/>
        <v>1431437569</v>
      </c>
      <c r="DN84" s="154"/>
      <c r="DO84" s="154"/>
      <c r="DP84" s="155">
        <v>1431437569</v>
      </c>
      <c r="DQ84" s="155"/>
      <c r="DR84" s="155"/>
      <c r="DS84" s="153"/>
      <c r="DT84" s="162"/>
      <c r="DU84" s="162"/>
    </row>
    <row r="85" spans="1:125" ht="36" hidden="1" customHeight="1" x14ac:dyDescent="0.25">
      <c r="A85" s="183"/>
      <c r="B85" s="173"/>
      <c r="C85" s="49" t="s">
        <v>267</v>
      </c>
      <c r="D85" s="19" t="s">
        <v>268</v>
      </c>
      <c r="E85" s="20">
        <v>301</v>
      </c>
      <c r="F85" s="21" t="s">
        <v>237</v>
      </c>
      <c r="G85" s="22">
        <f t="shared" si="66"/>
        <v>30000000</v>
      </c>
      <c r="H85" s="22"/>
      <c r="I85" s="22">
        <v>30000000</v>
      </c>
      <c r="J85" s="22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2"/>
      <c r="AA85" s="22"/>
      <c r="AB85" s="23">
        <f t="shared" si="56"/>
        <v>1</v>
      </c>
      <c r="AC85" s="22">
        <f t="shared" si="67"/>
        <v>30000000</v>
      </c>
      <c r="AD85" s="22"/>
      <c r="AE85" s="22">
        <f>+'[1]ENERO 2017'!$K$237</f>
        <v>30000000</v>
      </c>
      <c r="AF85" s="22"/>
      <c r="AG85" s="22"/>
      <c r="AH85" s="22"/>
      <c r="AI85" s="22"/>
      <c r="AJ85" s="22"/>
      <c r="AK85" s="22"/>
      <c r="AL85" s="22"/>
      <c r="AM85" s="22"/>
      <c r="AN85" s="22"/>
      <c r="AO85" s="22"/>
      <c r="AP85" s="22"/>
      <c r="AQ85" s="22"/>
      <c r="AR85" s="22"/>
      <c r="AS85" s="22"/>
      <c r="AT85" s="22"/>
      <c r="AU85" s="22"/>
      <c r="AV85" s="22"/>
      <c r="AW85" s="22"/>
      <c r="AX85" s="23">
        <f t="shared" si="57"/>
        <v>0</v>
      </c>
      <c r="AY85" s="22">
        <f t="shared" si="68"/>
        <v>0</v>
      </c>
      <c r="AZ85" s="22">
        <f t="shared" si="69"/>
        <v>0</v>
      </c>
      <c r="BA85" s="22">
        <f t="shared" si="69"/>
        <v>0</v>
      </c>
      <c r="BB85" s="22">
        <f t="shared" si="69"/>
        <v>0</v>
      </c>
      <c r="BC85" s="22">
        <f t="shared" si="69"/>
        <v>0</v>
      </c>
      <c r="BD85" s="22">
        <f t="shared" si="69"/>
        <v>0</v>
      </c>
      <c r="BE85" s="22">
        <f t="shared" si="69"/>
        <v>0</v>
      </c>
      <c r="BF85" s="22">
        <f t="shared" si="69"/>
        <v>0</v>
      </c>
      <c r="BG85" s="22">
        <f t="shared" si="69"/>
        <v>0</v>
      </c>
      <c r="BH85" s="22">
        <f t="shared" si="69"/>
        <v>0</v>
      </c>
      <c r="BI85" s="22">
        <f t="shared" si="69"/>
        <v>0</v>
      </c>
      <c r="BJ85" s="22">
        <f t="shared" si="69"/>
        <v>0</v>
      </c>
      <c r="BK85" s="22">
        <f t="shared" si="69"/>
        <v>0</v>
      </c>
      <c r="BL85" s="22">
        <f t="shared" si="69"/>
        <v>0</v>
      </c>
      <c r="BM85" s="22">
        <f t="shared" si="69"/>
        <v>0</v>
      </c>
      <c r="BN85" s="22">
        <f t="shared" si="69"/>
        <v>0</v>
      </c>
      <c r="BO85" s="22">
        <f t="shared" si="69"/>
        <v>0</v>
      </c>
      <c r="BP85" s="22">
        <f t="shared" si="70"/>
        <v>0</v>
      </c>
      <c r="BQ85" s="22">
        <f t="shared" si="70"/>
        <v>0</v>
      </c>
      <c r="BR85" s="22">
        <f t="shared" si="70"/>
        <v>0</v>
      </c>
      <c r="BS85" s="22">
        <f t="shared" si="70"/>
        <v>0</v>
      </c>
      <c r="BT85" s="23">
        <f t="shared" si="59"/>
        <v>0.88227936666666662</v>
      </c>
      <c r="BU85" s="22">
        <f t="shared" si="71"/>
        <v>26468381</v>
      </c>
      <c r="BV85" s="22"/>
      <c r="BW85" s="22">
        <f>+'[2]FEBRERO 2017'!$H$320</f>
        <v>26468381</v>
      </c>
      <c r="BX85" s="22"/>
      <c r="BY85" s="22"/>
      <c r="BZ85" s="22"/>
      <c r="CA85" s="22"/>
      <c r="CB85" s="22"/>
      <c r="CC85" s="22"/>
      <c r="CD85" s="22"/>
      <c r="CE85" s="22"/>
      <c r="CF85" s="22"/>
      <c r="CG85" s="22"/>
      <c r="CH85" s="22"/>
      <c r="CI85" s="22"/>
      <c r="CJ85" s="22"/>
      <c r="CK85" s="22"/>
      <c r="CL85" s="22"/>
      <c r="CM85" s="22"/>
      <c r="CN85" s="22"/>
      <c r="CO85" s="22"/>
      <c r="CP85" s="23">
        <f t="shared" si="44"/>
        <v>0.11772063333333338</v>
      </c>
      <c r="CQ85" s="22">
        <f t="shared" si="72"/>
        <v>3531619</v>
      </c>
      <c r="CR85" s="22">
        <f t="shared" si="75"/>
        <v>0</v>
      </c>
      <c r="CS85" s="22">
        <f t="shared" si="73"/>
        <v>3531619</v>
      </c>
      <c r="CT85" s="22">
        <f t="shared" si="73"/>
        <v>0</v>
      </c>
      <c r="CU85" s="22">
        <f t="shared" si="73"/>
        <v>0</v>
      </c>
      <c r="CV85" s="22">
        <f t="shared" si="73"/>
        <v>0</v>
      </c>
      <c r="CW85" s="22">
        <f t="shared" si="73"/>
        <v>0</v>
      </c>
      <c r="CX85" s="22">
        <f t="shared" si="73"/>
        <v>0</v>
      </c>
      <c r="CY85" s="22">
        <f t="shared" si="73"/>
        <v>0</v>
      </c>
      <c r="CZ85" s="22">
        <f t="shared" si="73"/>
        <v>0</v>
      </c>
      <c r="DA85" s="22">
        <f t="shared" si="73"/>
        <v>0</v>
      </c>
      <c r="DB85" s="22">
        <f t="shared" si="73"/>
        <v>0</v>
      </c>
      <c r="DC85" s="22">
        <f t="shared" si="73"/>
        <v>0</v>
      </c>
      <c r="DD85" s="22">
        <f t="shared" si="73"/>
        <v>0</v>
      </c>
      <c r="DE85" s="22">
        <f t="shared" si="73"/>
        <v>0</v>
      </c>
      <c r="DF85" s="22">
        <f t="shared" si="73"/>
        <v>0</v>
      </c>
      <c r="DG85" s="22">
        <f t="shared" si="73"/>
        <v>0</v>
      </c>
      <c r="DH85" s="22">
        <f t="shared" si="73"/>
        <v>0</v>
      </c>
      <c r="DI85" s="22">
        <f t="shared" si="74"/>
        <v>0</v>
      </c>
      <c r="DJ85" s="22">
        <f t="shared" si="74"/>
        <v>0</v>
      </c>
      <c r="DK85" s="22">
        <f t="shared" si="74"/>
        <v>0</v>
      </c>
      <c r="DM85" s="26">
        <f t="shared" si="25"/>
        <v>30000000</v>
      </c>
      <c r="DN85" s="156"/>
      <c r="DO85" s="154"/>
      <c r="DP85" s="155">
        <v>30000000</v>
      </c>
      <c r="DQ85" s="155"/>
      <c r="DR85" s="155"/>
      <c r="DS85" s="153"/>
      <c r="DT85" s="162"/>
      <c r="DU85" s="162"/>
    </row>
    <row r="86" spans="1:125" ht="24.75" hidden="1" customHeight="1" x14ac:dyDescent="0.25">
      <c r="A86" s="183"/>
      <c r="B86" s="174"/>
      <c r="C86" s="49" t="s">
        <v>269</v>
      </c>
      <c r="D86" s="19" t="s">
        <v>270</v>
      </c>
      <c r="E86" s="78">
        <v>301</v>
      </c>
      <c r="F86" s="21" t="s">
        <v>237</v>
      </c>
      <c r="G86" s="22">
        <f t="shared" si="66"/>
        <v>84000000</v>
      </c>
      <c r="H86" s="22"/>
      <c r="I86" s="22">
        <v>84000000</v>
      </c>
      <c r="J86" s="22"/>
      <c r="K86" s="22"/>
      <c r="L86" s="22"/>
      <c r="M86" s="22"/>
      <c r="N86" s="22"/>
      <c r="O86" s="22"/>
      <c r="P86" s="22"/>
      <c r="Q86" s="22"/>
      <c r="R86" s="22"/>
      <c r="S86" s="22"/>
      <c r="T86" s="22"/>
      <c r="U86" s="22"/>
      <c r="V86" s="22"/>
      <c r="W86" s="22"/>
      <c r="X86" s="22"/>
      <c r="Y86" s="22"/>
      <c r="Z86" s="22"/>
      <c r="AA86" s="22"/>
      <c r="AB86" s="23">
        <f t="shared" si="56"/>
        <v>1</v>
      </c>
      <c r="AC86" s="22">
        <f t="shared" si="67"/>
        <v>84000000</v>
      </c>
      <c r="AD86" s="22"/>
      <c r="AE86" s="22">
        <f>+'[1]ENERO 2017'!$K$244</f>
        <v>84000000</v>
      </c>
      <c r="AF86" s="22"/>
      <c r="AG86" s="22"/>
      <c r="AH86" s="22"/>
      <c r="AI86" s="22"/>
      <c r="AJ86" s="22"/>
      <c r="AK86" s="22"/>
      <c r="AL86" s="22"/>
      <c r="AM86" s="22"/>
      <c r="AN86" s="22"/>
      <c r="AO86" s="22"/>
      <c r="AP86" s="22"/>
      <c r="AQ86" s="22"/>
      <c r="AR86" s="22"/>
      <c r="AS86" s="22"/>
      <c r="AT86" s="22"/>
      <c r="AU86" s="22"/>
      <c r="AV86" s="22"/>
      <c r="AW86" s="22"/>
      <c r="AX86" s="23">
        <f t="shared" si="57"/>
        <v>0</v>
      </c>
      <c r="AY86" s="22">
        <f t="shared" si="68"/>
        <v>0</v>
      </c>
      <c r="AZ86" s="22">
        <f t="shared" si="69"/>
        <v>0</v>
      </c>
      <c r="BA86" s="22">
        <f t="shared" si="69"/>
        <v>0</v>
      </c>
      <c r="BB86" s="22">
        <f t="shared" si="69"/>
        <v>0</v>
      </c>
      <c r="BC86" s="22">
        <f t="shared" si="69"/>
        <v>0</v>
      </c>
      <c r="BD86" s="22">
        <f t="shared" si="69"/>
        <v>0</v>
      </c>
      <c r="BE86" s="22">
        <f t="shared" si="69"/>
        <v>0</v>
      </c>
      <c r="BF86" s="22">
        <f t="shared" si="69"/>
        <v>0</v>
      </c>
      <c r="BG86" s="22">
        <f t="shared" si="69"/>
        <v>0</v>
      </c>
      <c r="BH86" s="22">
        <f t="shared" si="69"/>
        <v>0</v>
      </c>
      <c r="BI86" s="22">
        <f t="shared" si="69"/>
        <v>0</v>
      </c>
      <c r="BJ86" s="22">
        <f t="shared" si="69"/>
        <v>0</v>
      </c>
      <c r="BK86" s="22">
        <f t="shared" si="69"/>
        <v>0</v>
      </c>
      <c r="BL86" s="22">
        <f t="shared" si="69"/>
        <v>0</v>
      </c>
      <c r="BM86" s="22">
        <f t="shared" si="69"/>
        <v>0</v>
      </c>
      <c r="BN86" s="22">
        <f t="shared" si="69"/>
        <v>0</v>
      </c>
      <c r="BO86" s="22">
        <f t="shared" si="69"/>
        <v>0</v>
      </c>
      <c r="BP86" s="22">
        <f t="shared" si="70"/>
        <v>0</v>
      </c>
      <c r="BQ86" s="22">
        <f t="shared" si="70"/>
        <v>0</v>
      </c>
      <c r="BR86" s="22">
        <f t="shared" si="70"/>
        <v>0</v>
      </c>
      <c r="BS86" s="22">
        <f t="shared" si="70"/>
        <v>0</v>
      </c>
      <c r="BT86" s="23">
        <f t="shared" si="59"/>
        <v>0.7991935238095238</v>
      </c>
      <c r="BU86" s="22">
        <f t="shared" si="71"/>
        <v>67132256</v>
      </c>
      <c r="BV86" s="22"/>
      <c r="BW86" s="22">
        <f>+'[2]FEBRERO 2017'!$H$331</f>
        <v>67132256</v>
      </c>
      <c r="BX86" s="22"/>
      <c r="BY86" s="22"/>
      <c r="BZ86" s="22"/>
      <c r="CA86" s="22"/>
      <c r="CB86" s="22"/>
      <c r="CC86" s="22"/>
      <c r="CD86" s="22"/>
      <c r="CE86" s="22"/>
      <c r="CF86" s="22"/>
      <c r="CG86" s="22"/>
      <c r="CH86" s="22"/>
      <c r="CI86" s="22"/>
      <c r="CJ86" s="22"/>
      <c r="CK86" s="22"/>
      <c r="CL86" s="22"/>
      <c r="CM86" s="22"/>
      <c r="CN86" s="22"/>
      <c r="CO86" s="22"/>
      <c r="CP86" s="23">
        <f t="shared" si="44"/>
        <v>0.2008064761904762</v>
      </c>
      <c r="CQ86" s="22">
        <f t="shared" si="72"/>
        <v>16867744</v>
      </c>
      <c r="CR86" s="22">
        <f t="shared" si="75"/>
        <v>0</v>
      </c>
      <c r="CS86" s="22">
        <f t="shared" si="73"/>
        <v>16867744</v>
      </c>
      <c r="CT86" s="22">
        <f t="shared" si="73"/>
        <v>0</v>
      </c>
      <c r="CU86" s="22">
        <f t="shared" si="73"/>
        <v>0</v>
      </c>
      <c r="CV86" s="22">
        <f t="shared" si="73"/>
        <v>0</v>
      </c>
      <c r="CW86" s="22">
        <f t="shared" si="73"/>
        <v>0</v>
      </c>
      <c r="CX86" s="22">
        <f t="shared" si="73"/>
        <v>0</v>
      </c>
      <c r="CY86" s="22">
        <f t="shared" si="73"/>
        <v>0</v>
      </c>
      <c r="CZ86" s="22">
        <f t="shared" si="73"/>
        <v>0</v>
      </c>
      <c r="DA86" s="22">
        <f t="shared" si="73"/>
        <v>0</v>
      </c>
      <c r="DB86" s="22">
        <f t="shared" si="73"/>
        <v>0</v>
      </c>
      <c r="DC86" s="22">
        <f t="shared" si="73"/>
        <v>0</v>
      </c>
      <c r="DD86" s="22">
        <f t="shared" si="73"/>
        <v>0</v>
      </c>
      <c r="DE86" s="22">
        <f t="shared" si="73"/>
        <v>0</v>
      </c>
      <c r="DF86" s="22">
        <f t="shared" si="73"/>
        <v>0</v>
      </c>
      <c r="DG86" s="22">
        <f t="shared" si="73"/>
        <v>0</v>
      </c>
      <c r="DH86" s="22">
        <f t="shared" si="73"/>
        <v>0</v>
      </c>
      <c r="DI86" s="22">
        <f t="shared" si="74"/>
        <v>0</v>
      </c>
      <c r="DJ86" s="22">
        <f t="shared" si="74"/>
        <v>0</v>
      </c>
      <c r="DK86" s="22">
        <f t="shared" si="74"/>
        <v>0</v>
      </c>
      <c r="DM86" s="26">
        <f t="shared" ref="DM86:DM105" si="76">+AC86+AY86</f>
        <v>84000000</v>
      </c>
      <c r="DN86" s="156"/>
      <c r="DO86" s="154"/>
      <c r="DP86" s="155">
        <v>84000000</v>
      </c>
      <c r="DQ86" s="155"/>
      <c r="DR86" s="155"/>
      <c r="DS86" s="153"/>
      <c r="DT86" s="162"/>
      <c r="DU86" s="162"/>
    </row>
    <row r="87" spans="1:125" ht="23.25" hidden="1" customHeight="1" x14ac:dyDescent="0.25">
      <c r="A87" s="183"/>
      <c r="B87" s="77" t="s">
        <v>271</v>
      </c>
      <c r="C87" s="49" t="s">
        <v>272</v>
      </c>
      <c r="D87" s="19" t="s">
        <v>273</v>
      </c>
      <c r="E87" s="78">
        <v>301</v>
      </c>
      <c r="F87" s="21" t="s">
        <v>237</v>
      </c>
      <c r="G87" s="22">
        <f t="shared" si="66"/>
        <v>50000000</v>
      </c>
      <c r="H87" s="22"/>
      <c r="I87" s="22"/>
      <c r="J87" s="22">
        <v>50000000</v>
      </c>
      <c r="K87" s="22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  <c r="AA87" s="22"/>
      <c r="AB87" s="23">
        <f t="shared" si="56"/>
        <v>1</v>
      </c>
      <c r="AC87" s="22">
        <f t="shared" si="67"/>
        <v>50000000</v>
      </c>
      <c r="AD87" s="22"/>
      <c r="AE87" s="22"/>
      <c r="AF87" s="22">
        <f>+'[1]ENERO 2017'!$L$252</f>
        <v>50000000</v>
      </c>
      <c r="AG87" s="22"/>
      <c r="AH87" s="22"/>
      <c r="AI87" s="22"/>
      <c r="AJ87" s="22"/>
      <c r="AK87" s="22"/>
      <c r="AL87" s="22"/>
      <c r="AM87" s="22"/>
      <c r="AN87" s="22"/>
      <c r="AO87" s="22"/>
      <c r="AP87" s="22"/>
      <c r="AQ87" s="22"/>
      <c r="AR87" s="22"/>
      <c r="AS87" s="22"/>
      <c r="AT87" s="22"/>
      <c r="AU87" s="22"/>
      <c r="AV87" s="22"/>
      <c r="AW87" s="22"/>
      <c r="AX87" s="23">
        <f t="shared" si="57"/>
        <v>0</v>
      </c>
      <c r="AY87" s="22">
        <f t="shared" si="68"/>
        <v>0</v>
      </c>
      <c r="AZ87" s="22">
        <f t="shared" si="69"/>
        <v>0</v>
      </c>
      <c r="BA87" s="22">
        <f t="shared" si="69"/>
        <v>0</v>
      </c>
      <c r="BB87" s="22">
        <f t="shared" si="69"/>
        <v>0</v>
      </c>
      <c r="BC87" s="22">
        <f t="shared" si="69"/>
        <v>0</v>
      </c>
      <c r="BD87" s="22">
        <f t="shared" si="69"/>
        <v>0</v>
      </c>
      <c r="BE87" s="22">
        <f t="shared" si="69"/>
        <v>0</v>
      </c>
      <c r="BF87" s="22">
        <f t="shared" si="69"/>
        <v>0</v>
      </c>
      <c r="BG87" s="22">
        <f t="shared" si="69"/>
        <v>0</v>
      </c>
      <c r="BH87" s="22">
        <f t="shared" si="69"/>
        <v>0</v>
      </c>
      <c r="BI87" s="22">
        <f t="shared" si="69"/>
        <v>0</v>
      </c>
      <c r="BJ87" s="22">
        <f t="shared" si="69"/>
        <v>0</v>
      </c>
      <c r="BK87" s="22">
        <f t="shared" si="69"/>
        <v>0</v>
      </c>
      <c r="BL87" s="22">
        <f t="shared" si="69"/>
        <v>0</v>
      </c>
      <c r="BM87" s="22">
        <f t="shared" si="69"/>
        <v>0</v>
      </c>
      <c r="BN87" s="22">
        <f t="shared" si="69"/>
        <v>0</v>
      </c>
      <c r="BO87" s="22">
        <f t="shared" si="70"/>
        <v>0</v>
      </c>
      <c r="BP87" s="22">
        <f t="shared" si="70"/>
        <v>0</v>
      </c>
      <c r="BQ87" s="22">
        <f t="shared" si="70"/>
        <v>0</v>
      </c>
      <c r="BR87" s="22">
        <f t="shared" si="70"/>
        <v>0</v>
      </c>
      <c r="BS87" s="22">
        <f t="shared" si="70"/>
        <v>0</v>
      </c>
      <c r="BT87" s="23">
        <f t="shared" si="59"/>
        <v>0.72192047999999998</v>
      </c>
      <c r="BU87" s="22">
        <f t="shared" si="71"/>
        <v>36096024</v>
      </c>
      <c r="BV87" s="22"/>
      <c r="BW87" s="22"/>
      <c r="BX87" s="22">
        <f>+'[2]FEBRERO 2017'!$H$357</f>
        <v>36096024</v>
      </c>
      <c r="BY87" s="22"/>
      <c r="BZ87" s="22"/>
      <c r="CA87" s="22"/>
      <c r="CB87" s="22"/>
      <c r="CC87" s="22"/>
      <c r="CD87" s="22"/>
      <c r="CE87" s="22"/>
      <c r="CF87" s="22"/>
      <c r="CG87" s="22"/>
      <c r="CH87" s="22"/>
      <c r="CI87" s="22"/>
      <c r="CJ87" s="22"/>
      <c r="CK87" s="22"/>
      <c r="CL87" s="22"/>
      <c r="CM87" s="22"/>
      <c r="CN87" s="22"/>
      <c r="CO87" s="22"/>
      <c r="CP87" s="23">
        <f t="shared" si="44"/>
        <v>0.27807952000000002</v>
      </c>
      <c r="CQ87" s="22">
        <f t="shared" si="72"/>
        <v>13903976</v>
      </c>
      <c r="CR87" s="22">
        <f t="shared" si="75"/>
        <v>0</v>
      </c>
      <c r="CS87" s="22">
        <f t="shared" si="73"/>
        <v>0</v>
      </c>
      <c r="CT87" s="22">
        <f t="shared" si="73"/>
        <v>13903976</v>
      </c>
      <c r="CU87" s="22">
        <f t="shared" si="73"/>
        <v>0</v>
      </c>
      <c r="CV87" s="22">
        <f t="shared" si="73"/>
        <v>0</v>
      </c>
      <c r="CW87" s="22">
        <f t="shared" si="73"/>
        <v>0</v>
      </c>
      <c r="CX87" s="22">
        <f t="shared" si="73"/>
        <v>0</v>
      </c>
      <c r="CY87" s="22">
        <f t="shared" si="73"/>
        <v>0</v>
      </c>
      <c r="CZ87" s="22">
        <f t="shared" si="73"/>
        <v>0</v>
      </c>
      <c r="DA87" s="22">
        <f t="shared" si="73"/>
        <v>0</v>
      </c>
      <c r="DB87" s="22">
        <f t="shared" si="73"/>
        <v>0</v>
      </c>
      <c r="DC87" s="22">
        <f t="shared" si="73"/>
        <v>0</v>
      </c>
      <c r="DD87" s="22">
        <f t="shared" si="73"/>
        <v>0</v>
      </c>
      <c r="DE87" s="22">
        <f t="shared" si="73"/>
        <v>0</v>
      </c>
      <c r="DF87" s="22">
        <f t="shared" si="73"/>
        <v>0</v>
      </c>
      <c r="DG87" s="22">
        <f t="shared" si="73"/>
        <v>0</v>
      </c>
      <c r="DH87" s="22">
        <f t="shared" si="73"/>
        <v>0</v>
      </c>
      <c r="DI87" s="22">
        <f t="shared" si="74"/>
        <v>0</v>
      </c>
      <c r="DJ87" s="22">
        <f t="shared" si="74"/>
        <v>0</v>
      </c>
      <c r="DK87" s="22">
        <f t="shared" si="74"/>
        <v>0</v>
      </c>
      <c r="DM87" s="26">
        <f t="shared" si="76"/>
        <v>50000000</v>
      </c>
      <c r="DN87" s="154"/>
      <c r="DO87" s="154"/>
      <c r="DP87" s="155">
        <v>50000000</v>
      </c>
      <c r="DQ87" s="155"/>
      <c r="DR87" s="155"/>
      <c r="DS87" s="153"/>
      <c r="DT87" s="162"/>
      <c r="DU87" s="162"/>
    </row>
    <row r="88" spans="1:125" s="43" customFormat="1" ht="21" customHeight="1" thickTop="1" thickBot="1" x14ac:dyDescent="0.3">
      <c r="A88" s="74"/>
      <c r="B88" s="238" t="s">
        <v>274</v>
      </c>
      <c r="C88" s="239"/>
      <c r="D88" s="239"/>
      <c r="E88" s="240"/>
      <c r="F88" s="160"/>
      <c r="G88" s="59">
        <f t="shared" ref="G88:M88" si="77">SUM(G74:G87)</f>
        <v>2912307794</v>
      </c>
      <c r="H88" s="59">
        <f t="shared" si="77"/>
        <v>277739909</v>
      </c>
      <c r="I88" s="59">
        <f t="shared" si="77"/>
        <v>714000000</v>
      </c>
      <c r="J88" s="59">
        <f t="shared" si="77"/>
        <v>50000000</v>
      </c>
      <c r="K88" s="59">
        <f t="shared" si="77"/>
        <v>26578511</v>
      </c>
      <c r="L88" s="59">
        <f t="shared" si="77"/>
        <v>0</v>
      </c>
      <c r="M88" s="59">
        <f t="shared" si="77"/>
        <v>0</v>
      </c>
      <c r="N88" s="59"/>
      <c r="O88" s="59">
        <f t="shared" ref="O88:AA88" si="78">SUM(O74:O87)</f>
        <v>0</v>
      </c>
      <c r="P88" s="59">
        <f t="shared" si="78"/>
        <v>0</v>
      </c>
      <c r="Q88" s="59">
        <f t="shared" si="78"/>
        <v>0</v>
      </c>
      <c r="R88" s="59">
        <f t="shared" si="78"/>
        <v>0</v>
      </c>
      <c r="S88" s="59">
        <f t="shared" si="78"/>
        <v>0</v>
      </c>
      <c r="T88" s="59">
        <f t="shared" si="78"/>
        <v>230450000</v>
      </c>
      <c r="U88" s="59">
        <f t="shared" si="78"/>
        <v>0</v>
      </c>
      <c r="V88" s="59">
        <f t="shared" si="78"/>
        <v>0</v>
      </c>
      <c r="W88" s="59">
        <f t="shared" si="78"/>
        <v>1570638184</v>
      </c>
      <c r="X88" s="59">
        <f t="shared" si="78"/>
        <v>0</v>
      </c>
      <c r="Y88" s="59">
        <f t="shared" si="78"/>
        <v>0</v>
      </c>
      <c r="Z88" s="59">
        <f t="shared" si="78"/>
        <v>0</v>
      </c>
      <c r="AA88" s="59">
        <f t="shared" si="78"/>
        <v>42901190</v>
      </c>
      <c r="AB88" s="40">
        <f t="shared" si="56"/>
        <v>0.89981741607082344</v>
      </c>
      <c r="AC88" s="59">
        <f t="shared" ref="AC88:AW88" si="79">SUM(AC74:AC87)</f>
        <v>2620545274</v>
      </c>
      <c r="AD88" s="59">
        <f t="shared" si="79"/>
        <v>265880851</v>
      </c>
      <c r="AE88" s="59">
        <f t="shared" si="79"/>
        <v>714000000</v>
      </c>
      <c r="AF88" s="59">
        <f t="shared" si="79"/>
        <v>50000000</v>
      </c>
      <c r="AG88" s="59">
        <f t="shared" si="79"/>
        <v>0</v>
      </c>
      <c r="AH88" s="59">
        <f t="shared" si="79"/>
        <v>0</v>
      </c>
      <c r="AI88" s="59">
        <f t="shared" si="79"/>
        <v>0</v>
      </c>
      <c r="AJ88" s="59">
        <f t="shared" si="79"/>
        <v>0</v>
      </c>
      <c r="AK88" s="59">
        <f t="shared" si="79"/>
        <v>0</v>
      </c>
      <c r="AL88" s="59">
        <f t="shared" si="79"/>
        <v>0</v>
      </c>
      <c r="AM88" s="59">
        <f t="shared" si="79"/>
        <v>0</v>
      </c>
      <c r="AN88" s="59">
        <f t="shared" si="79"/>
        <v>0</v>
      </c>
      <c r="AO88" s="59">
        <f t="shared" si="79"/>
        <v>0</v>
      </c>
      <c r="AP88" s="59">
        <f t="shared" si="79"/>
        <v>0</v>
      </c>
      <c r="AQ88" s="59">
        <f t="shared" si="79"/>
        <v>0</v>
      </c>
      <c r="AR88" s="59">
        <f t="shared" si="79"/>
        <v>0</v>
      </c>
      <c r="AS88" s="59">
        <f t="shared" si="79"/>
        <v>1560664423</v>
      </c>
      <c r="AT88" s="59">
        <f t="shared" si="79"/>
        <v>0</v>
      </c>
      <c r="AU88" s="59">
        <f t="shared" si="79"/>
        <v>0</v>
      </c>
      <c r="AV88" s="59">
        <f t="shared" si="79"/>
        <v>0</v>
      </c>
      <c r="AW88" s="59">
        <f t="shared" si="79"/>
        <v>30000000</v>
      </c>
      <c r="AX88" s="40">
        <f t="shared" si="57"/>
        <v>0.10018258392917656</v>
      </c>
      <c r="AY88" s="59">
        <f t="shared" ref="AY88:BS88" si="80">SUM(AY74:AY87)</f>
        <v>291762520</v>
      </c>
      <c r="AZ88" s="59">
        <f t="shared" si="80"/>
        <v>11859058</v>
      </c>
      <c r="BA88" s="59">
        <f t="shared" si="80"/>
        <v>0</v>
      </c>
      <c r="BB88" s="59">
        <f t="shared" si="80"/>
        <v>0</v>
      </c>
      <c r="BC88" s="59">
        <f t="shared" si="80"/>
        <v>26578511</v>
      </c>
      <c r="BD88" s="59">
        <f t="shared" si="80"/>
        <v>0</v>
      </c>
      <c r="BE88" s="59">
        <f t="shared" si="80"/>
        <v>0</v>
      </c>
      <c r="BF88" s="59">
        <f t="shared" si="80"/>
        <v>0</v>
      </c>
      <c r="BG88" s="59">
        <f t="shared" si="80"/>
        <v>0</v>
      </c>
      <c r="BH88" s="59">
        <f t="shared" si="80"/>
        <v>0</v>
      </c>
      <c r="BI88" s="59">
        <f t="shared" si="80"/>
        <v>0</v>
      </c>
      <c r="BJ88" s="59">
        <f t="shared" si="80"/>
        <v>0</v>
      </c>
      <c r="BK88" s="59">
        <f t="shared" si="80"/>
        <v>0</v>
      </c>
      <c r="BL88" s="59">
        <f t="shared" si="80"/>
        <v>230450000</v>
      </c>
      <c r="BM88" s="59">
        <f t="shared" si="80"/>
        <v>0</v>
      </c>
      <c r="BN88" s="59">
        <f t="shared" si="80"/>
        <v>0</v>
      </c>
      <c r="BO88" s="59">
        <f t="shared" si="80"/>
        <v>9973761</v>
      </c>
      <c r="BP88" s="59">
        <f t="shared" si="80"/>
        <v>0</v>
      </c>
      <c r="BQ88" s="59">
        <f t="shared" si="80"/>
        <v>0</v>
      </c>
      <c r="BR88" s="59">
        <f t="shared" si="80"/>
        <v>0</v>
      </c>
      <c r="BS88" s="59">
        <f t="shared" si="80"/>
        <v>12901190</v>
      </c>
      <c r="BT88" s="40">
        <f t="shared" si="59"/>
        <v>0.65152146071549466</v>
      </c>
      <c r="BU88" s="59">
        <f t="shared" ref="BU88:CO88" si="81">SUM(BU74:BU87)</f>
        <v>1897431028</v>
      </c>
      <c r="BV88" s="59">
        <f t="shared" si="81"/>
        <v>52867236</v>
      </c>
      <c r="BW88" s="59">
        <f t="shared" si="81"/>
        <v>380629582</v>
      </c>
      <c r="BX88" s="59">
        <f t="shared" si="81"/>
        <v>36096024</v>
      </c>
      <c r="BY88" s="59">
        <f t="shared" si="81"/>
        <v>0</v>
      </c>
      <c r="BZ88" s="59">
        <f t="shared" si="81"/>
        <v>0</v>
      </c>
      <c r="CA88" s="59">
        <f t="shared" si="81"/>
        <v>0</v>
      </c>
      <c r="CB88" s="59">
        <f t="shared" si="81"/>
        <v>0</v>
      </c>
      <c r="CC88" s="59">
        <f t="shared" si="81"/>
        <v>0</v>
      </c>
      <c r="CD88" s="59">
        <f t="shared" si="81"/>
        <v>0</v>
      </c>
      <c r="CE88" s="59">
        <f t="shared" si="81"/>
        <v>0</v>
      </c>
      <c r="CF88" s="59">
        <f t="shared" si="81"/>
        <v>0</v>
      </c>
      <c r="CG88" s="59">
        <f t="shared" si="81"/>
        <v>0</v>
      </c>
      <c r="CH88" s="59">
        <f t="shared" si="81"/>
        <v>0</v>
      </c>
      <c r="CI88" s="59">
        <f t="shared" si="81"/>
        <v>0</v>
      </c>
      <c r="CJ88" s="59">
        <f t="shared" si="81"/>
        <v>0</v>
      </c>
      <c r="CK88" s="59">
        <f t="shared" si="81"/>
        <v>1427838186</v>
      </c>
      <c r="CL88" s="59">
        <f t="shared" si="81"/>
        <v>0</v>
      </c>
      <c r="CM88" s="59">
        <f t="shared" si="81"/>
        <v>0</v>
      </c>
      <c r="CN88" s="59">
        <f t="shared" si="81"/>
        <v>0</v>
      </c>
      <c r="CO88" s="59">
        <f t="shared" si="81"/>
        <v>0</v>
      </c>
      <c r="CP88" s="40">
        <f t="shared" si="44"/>
        <v>0.34847853928450534</v>
      </c>
      <c r="CQ88" s="59">
        <f t="shared" ref="CQ88:DK88" si="82">SUM(CQ74:CQ87)</f>
        <v>1014876766</v>
      </c>
      <c r="CR88" s="59">
        <f t="shared" si="82"/>
        <v>224872673</v>
      </c>
      <c r="CS88" s="59">
        <f t="shared" si="82"/>
        <v>333370418</v>
      </c>
      <c r="CT88" s="59">
        <f t="shared" si="82"/>
        <v>13903976</v>
      </c>
      <c r="CU88" s="59">
        <f t="shared" si="82"/>
        <v>26578511</v>
      </c>
      <c r="CV88" s="59">
        <f t="shared" si="82"/>
        <v>0</v>
      </c>
      <c r="CW88" s="59">
        <f t="shared" si="82"/>
        <v>0</v>
      </c>
      <c r="CX88" s="59">
        <f t="shared" si="82"/>
        <v>0</v>
      </c>
      <c r="CY88" s="59">
        <f t="shared" si="82"/>
        <v>0</v>
      </c>
      <c r="CZ88" s="59">
        <f t="shared" si="82"/>
        <v>0</v>
      </c>
      <c r="DA88" s="59">
        <f t="shared" si="82"/>
        <v>0</v>
      </c>
      <c r="DB88" s="59">
        <f t="shared" si="82"/>
        <v>0</v>
      </c>
      <c r="DC88" s="59">
        <f t="shared" si="82"/>
        <v>0</v>
      </c>
      <c r="DD88" s="59">
        <f t="shared" si="82"/>
        <v>230450000</v>
      </c>
      <c r="DE88" s="59">
        <f t="shared" si="82"/>
        <v>0</v>
      </c>
      <c r="DF88" s="59">
        <f t="shared" si="82"/>
        <v>0</v>
      </c>
      <c r="DG88" s="59">
        <f t="shared" si="82"/>
        <v>142799998</v>
      </c>
      <c r="DH88" s="59">
        <f t="shared" si="82"/>
        <v>0</v>
      </c>
      <c r="DI88" s="59">
        <f t="shared" si="82"/>
        <v>0</v>
      </c>
      <c r="DJ88" s="59">
        <f t="shared" si="82"/>
        <v>0</v>
      </c>
      <c r="DK88" s="59">
        <f t="shared" si="82"/>
        <v>42901190</v>
      </c>
      <c r="DM88" s="26">
        <f t="shared" si="76"/>
        <v>2912307794</v>
      </c>
      <c r="DN88" s="154" t="s">
        <v>349</v>
      </c>
      <c r="DO88" s="156"/>
      <c r="DP88" s="155">
        <v>2912307794</v>
      </c>
      <c r="DQ88" s="157">
        <v>1897431028</v>
      </c>
      <c r="DR88" s="165">
        <v>0.65152146071549466</v>
      </c>
      <c r="DS88" s="153"/>
      <c r="DT88" s="163"/>
      <c r="DU88" s="163"/>
    </row>
    <row r="89" spans="1:125" ht="30.75" hidden="1" customHeight="1" thickTop="1" x14ac:dyDescent="0.25">
      <c r="A89" s="187" t="s">
        <v>275</v>
      </c>
      <c r="B89" s="188" t="s">
        <v>276</v>
      </c>
      <c r="C89" s="49" t="s">
        <v>277</v>
      </c>
      <c r="D89" s="19" t="s">
        <v>278</v>
      </c>
      <c r="E89" s="79">
        <v>111</v>
      </c>
      <c r="F89" s="21" t="s">
        <v>237</v>
      </c>
      <c r="G89" s="22">
        <f t="shared" ref="G89:G104" si="83">SUM(H89:AA89)</f>
        <v>1028515825</v>
      </c>
      <c r="H89" s="22"/>
      <c r="I89" s="22"/>
      <c r="J89" s="22"/>
      <c r="K89" s="22"/>
      <c r="L89" s="22"/>
      <c r="M89" s="22"/>
      <c r="N89" s="22"/>
      <c r="O89" s="22"/>
      <c r="P89" s="22"/>
      <c r="Q89" s="22"/>
      <c r="R89" s="56"/>
      <c r="S89" s="22"/>
      <c r="T89" s="22"/>
      <c r="U89" s="22"/>
      <c r="V89" s="22"/>
      <c r="W89" s="22"/>
      <c r="X89" s="22"/>
      <c r="Y89" s="22"/>
      <c r="Z89" s="22"/>
      <c r="AA89" s="22">
        <v>1028515825</v>
      </c>
      <c r="AB89" s="23">
        <f t="shared" si="56"/>
        <v>0</v>
      </c>
      <c r="AC89" s="22">
        <f t="shared" ref="AC89:AC104" si="84">SUM(AD89:AW89)</f>
        <v>0</v>
      </c>
      <c r="AD89" s="22"/>
      <c r="AE89" s="22"/>
      <c r="AF89" s="22"/>
      <c r="AG89" s="22"/>
      <c r="AH89" s="22"/>
      <c r="AI89" s="22"/>
      <c r="AJ89" s="22"/>
      <c r="AK89" s="22"/>
      <c r="AL89" s="22"/>
      <c r="AM89" s="22"/>
      <c r="AN89" s="22"/>
      <c r="AO89" s="22"/>
      <c r="AP89" s="22"/>
      <c r="AQ89" s="22"/>
      <c r="AR89" s="22"/>
      <c r="AS89" s="22"/>
      <c r="AT89" s="22"/>
      <c r="AU89" s="22"/>
      <c r="AV89" s="22"/>
      <c r="AW89" s="22"/>
      <c r="AX89" s="23">
        <f t="shared" si="57"/>
        <v>1</v>
      </c>
      <c r="AY89" s="22">
        <f t="shared" ref="AY89:AY104" si="85">SUM(AZ89:BS89)</f>
        <v>1028515825</v>
      </c>
      <c r="AZ89" s="22">
        <f t="shared" ref="AZ89:BO104" si="86">H89-AD89</f>
        <v>0</v>
      </c>
      <c r="BA89" s="22">
        <f t="shared" si="86"/>
        <v>0</v>
      </c>
      <c r="BB89" s="22">
        <f t="shared" si="86"/>
        <v>0</v>
      </c>
      <c r="BC89" s="22">
        <f t="shared" si="86"/>
        <v>0</v>
      </c>
      <c r="BD89" s="22">
        <f t="shared" si="86"/>
        <v>0</v>
      </c>
      <c r="BE89" s="22">
        <f t="shared" si="86"/>
        <v>0</v>
      </c>
      <c r="BF89" s="22">
        <f t="shared" si="86"/>
        <v>0</v>
      </c>
      <c r="BG89" s="22">
        <f t="shared" si="86"/>
        <v>0</v>
      </c>
      <c r="BH89" s="22">
        <f t="shared" si="86"/>
        <v>0</v>
      </c>
      <c r="BI89" s="22">
        <f t="shared" si="86"/>
        <v>0</v>
      </c>
      <c r="BJ89" s="22">
        <f t="shared" si="86"/>
        <v>0</v>
      </c>
      <c r="BK89" s="22">
        <f t="shared" si="86"/>
        <v>0</v>
      </c>
      <c r="BL89" s="22">
        <f t="shared" si="86"/>
        <v>0</v>
      </c>
      <c r="BM89" s="22">
        <f t="shared" si="86"/>
        <v>0</v>
      </c>
      <c r="BN89" s="22">
        <f t="shared" si="86"/>
        <v>0</v>
      </c>
      <c r="BO89" s="22">
        <f t="shared" si="86"/>
        <v>0</v>
      </c>
      <c r="BP89" s="22">
        <f t="shared" ref="BO89:BS104" si="87">X89-AT89</f>
        <v>0</v>
      </c>
      <c r="BQ89" s="22">
        <f t="shared" si="87"/>
        <v>0</v>
      </c>
      <c r="BR89" s="22">
        <f t="shared" si="87"/>
        <v>0</v>
      </c>
      <c r="BS89" s="22">
        <f t="shared" si="87"/>
        <v>1028515825</v>
      </c>
      <c r="BT89" s="23">
        <f t="shared" si="59"/>
        <v>0</v>
      </c>
      <c r="BU89" s="22">
        <f t="shared" ref="BU89:BU104" si="88">SUM(BV89:CO89)</f>
        <v>0</v>
      </c>
      <c r="BV89" s="22"/>
      <c r="BW89" s="22"/>
      <c r="BX89" s="22"/>
      <c r="BY89" s="22"/>
      <c r="BZ89" s="22"/>
      <c r="CA89" s="22"/>
      <c r="CB89" s="22"/>
      <c r="CC89" s="22"/>
      <c r="CD89" s="22"/>
      <c r="CE89" s="22"/>
      <c r="CF89" s="22"/>
      <c r="CG89" s="22"/>
      <c r="CH89" s="22"/>
      <c r="CI89" s="22"/>
      <c r="CJ89" s="22"/>
      <c r="CK89" s="22"/>
      <c r="CL89" s="22"/>
      <c r="CM89" s="22"/>
      <c r="CN89" s="22"/>
      <c r="CO89" s="22"/>
      <c r="CP89" s="23">
        <f t="shared" si="44"/>
        <v>1</v>
      </c>
      <c r="CQ89" s="22">
        <f t="shared" ref="CQ89:CQ104" si="89">SUM(CR89:DK89)</f>
        <v>1028515825</v>
      </c>
      <c r="CR89" s="22">
        <f>H89-BV89</f>
        <v>0</v>
      </c>
      <c r="CS89" s="22">
        <f t="shared" ref="CS89:DH104" si="90">I89-BW89</f>
        <v>0</v>
      </c>
      <c r="CT89" s="22">
        <f t="shared" si="90"/>
        <v>0</v>
      </c>
      <c r="CU89" s="22">
        <f t="shared" si="90"/>
        <v>0</v>
      </c>
      <c r="CV89" s="22">
        <f t="shared" si="90"/>
        <v>0</v>
      </c>
      <c r="CW89" s="22">
        <f t="shared" si="90"/>
        <v>0</v>
      </c>
      <c r="CX89" s="22">
        <f t="shared" si="90"/>
        <v>0</v>
      </c>
      <c r="CY89" s="22">
        <f t="shared" si="90"/>
        <v>0</v>
      </c>
      <c r="CZ89" s="22">
        <f t="shared" si="90"/>
        <v>0</v>
      </c>
      <c r="DA89" s="22">
        <f t="shared" si="90"/>
        <v>0</v>
      </c>
      <c r="DB89" s="22">
        <f t="shared" si="90"/>
        <v>0</v>
      </c>
      <c r="DC89" s="22">
        <f t="shared" si="90"/>
        <v>0</v>
      </c>
      <c r="DD89" s="22">
        <f t="shared" si="90"/>
        <v>0</v>
      </c>
      <c r="DE89" s="22">
        <f t="shared" si="90"/>
        <v>0</v>
      </c>
      <c r="DF89" s="22">
        <f t="shared" si="90"/>
        <v>0</v>
      </c>
      <c r="DG89" s="22">
        <f t="shared" si="90"/>
        <v>0</v>
      </c>
      <c r="DH89" s="22">
        <f t="shared" si="90"/>
        <v>0</v>
      </c>
      <c r="DI89" s="22">
        <f t="shared" ref="DI89:DK104" si="91">Y89-CM89</f>
        <v>0</v>
      </c>
      <c r="DJ89" s="22">
        <f t="shared" si="91"/>
        <v>0</v>
      </c>
      <c r="DK89" s="22">
        <f t="shared" si="91"/>
        <v>1028515825</v>
      </c>
      <c r="DM89" s="26">
        <f t="shared" si="76"/>
        <v>1028515825</v>
      </c>
      <c r="DN89" s="154"/>
      <c r="DO89" s="156"/>
      <c r="DP89" s="155">
        <v>1028515825</v>
      </c>
      <c r="DQ89" s="157"/>
      <c r="DR89" s="157"/>
      <c r="DS89" s="153"/>
      <c r="DT89" s="162"/>
      <c r="DU89" s="162"/>
    </row>
    <row r="90" spans="1:125" s="68" customFormat="1" ht="69" hidden="1" customHeight="1" x14ac:dyDescent="0.25">
      <c r="A90" s="170"/>
      <c r="B90" s="173"/>
      <c r="C90" s="80" t="s">
        <v>279</v>
      </c>
      <c r="D90" s="19" t="s">
        <v>280</v>
      </c>
      <c r="E90" s="78">
        <v>111</v>
      </c>
      <c r="F90" s="21" t="s">
        <v>281</v>
      </c>
      <c r="G90" s="22">
        <f t="shared" si="83"/>
        <v>1046603203</v>
      </c>
      <c r="H90" s="56"/>
      <c r="I90" s="22"/>
      <c r="J90" s="56">
        <v>100000000</v>
      </c>
      <c r="K90" s="56">
        <v>665649946</v>
      </c>
      <c r="L90" s="56"/>
      <c r="M90" s="56"/>
      <c r="N90" s="56">
        <v>12004716</v>
      </c>
      <c r="O90" s="56">
        <v>6840985</v>
      </c>
      <c r="P90" s="56">
        <v>30665828</v>
      </c>
      <c r="Q90" s="56"/>
      <c r="R90" s="56"/>
      <c r="S90" s="56"/>
      <c r="T90" s="56">
        <v>100000000</v>
      </c>
      <c r="U90" s="56"/>
      <c r="V90" s="56">
        <v>100000000</v>
      </c>
      <c r="W90" s="56"/>
      <c r="X90" s="56"/>
      <c r="Y90" s="56"/>
      <c r="Z90" s="56"/>
      <c r="AA90" s="56">
        <v>31441728</v>
      </c>
      <c r="AB90" s="67">
        <f t="shared" si="56"/>
        <v>0.18487678085196918</v>
      </c>
      <c r="AC90" s="22">
        <f t="shared" si="84"/>
        <v>193492631</v>
      </c>
      <c r="AD90" s="56"/>
      <c r="AE90" s="56"/>
      <c r="AF90" s="56">
        <f>+'[1]ENERO 2017'!$L$23</f>
        <v>91492631</v>
      </c>
      <c r="AG90" s="56"/>
      <c r="AH90" s="56"/>
      <c r="AI90" s="56"/>
      <c r="AJ90" s="56"/>
      <c r="AK90" s="56"/>
      <c r="AL90" s="56"/>
      <c r="AM90" s="56"/>
      <c r="AN90" s="56"/>
      <c r="AO90" s="56"/>
      <c r="AP90" s="56"/>
      <c r="AQ90" s="56"/>
      <c r="AR90" s="56">
        <f>+'[2]FEBRERO 2017'!$X$23</f>
        <v>100000000</v>
      </c>
      <c r="AS90" s="56"/>
      <c r="AT90" s="56"/>
      <c r="AU90" s="56"/>
      <c r="AV90" s="56"/>
      <c r="AW90" s="56">
        <f>+'[2]FEBRERO 2017'!$AC$23</f>
        <v>2000000</v>
      </c>
      <c r="AX90" s="67">
        <f t="shared" si="57"/>
        <v>0.81512321914803088</v>
      </c>
      <c r="AY90" s="22">
        <f t="shared" si="85"/>
        <v>853110572</v>
      </c>
      <c r="AZ90" s="22">
        <f t="shared" si="86"/>
        <v>0</v>
      </c>
      <c r="BA90" s="22">
        <f t="shared" si="86"/>
        <v>0</v>
      </c>
      <c r="BB90" s="22">
        <f t="shared" si="86"/>
        <v>8507369</v>
      </c>
      <c r="BC90" s="22">
        <f t="shared" si="86"/>
        <v>665649946</v>
      </c>
      <c r="BD90" s="22">
        <f t="shared" si="86"/>
        <v>0</v>
      </c>
      <c r="BE90" s="22">
        <f t="shared" si="86"/>
        <v>0</v>
      </c>
      <c r="BF90" s="22">
        <f t="shared" si="86"/>
        <v>12004716</v>
      </c>
      <c r="BG90" s="22">
        <f t="shared" si="86"/>
        <v>6840985</v>
      </c>
      <c r="BH90" s="22">
        <f t="shared" si="86"/>
        <v>30665828</v>
      </c>
      <c r="BI90" s="22">
        <f t="shared" si="86"/>
        <v>0</v>
      </c>
      <c r="BJ90" s="22">
        <f t="shared" si="86"/>
        <v>0</v>
      </c>
      <c r="BK90" s="22">
        <f t="shared" si="86"/>
        <v>0</v>
      </c>
      <c r="BL90" s="22">
        <f t="shared" si="86"/>
        <v>100000000</v>
      </c>
      <c r="BM90" s="22">
        <f t="shared" si="86"/>
        <v>0</v>
      </c>
      <c r="BN90" s="22">
        <f t="shared" si="86"/>
        <v>0</v>
      </c>
      <c r="BO90" s="22">
        <f t="shared" si="86"/>
        <v>0</v>
      </c>
      <c r="BP90" s="22">
        <f t="shared" si="87"/>
        <v>0</v>
      </c>
      <c r="BQ90" s="22">
        <f t="shared" si="87"/>
        <v>0</v>
      </c>
      <c r="BR90" s="22">
        <f t="shared" si="87"/>
        <v>0</v>
      </c>
      <c r="BS90" s="22">
        <f t="shared" si="87"/>
        <v>29441728</v>
      </c>
      <c r="BT90" s="67">
        <f t="shared" si="59"/>
        <v>0.18487599640950075</v>
      </c>
      <c r="BU90" s="22">
        <f t="shared" si="88"/>
        <v>193491810</v>
      </c>
      <c r="BV90" s="56"/>
      <c r="BW90" s="56"/>
      <c r="BX90" s="56">
        <f>+'[1]ENERO 2017'!$H$24+'[1]ENERO 2017'!$H$30+'[1]ENERO 2017'!$H$32</f>
        <v>91491810</v>
      </c>
      <c r="BY90" s="56"/>
      <c r="BZ90" s="56"/>
      <c r="CA90" s="56"/>
      <c r="CB90" s="56"/>
      <c r="CC90" s="56"/>
      <c r="CD90" s="56"/>
      <c r="CE90" s="56"/>
      <c r="CF90" s="56"/>
      <c r="CG90" s="56"/>
      <c r="CH90" s="56"/>
      <c r="CI90" s="56"/>
      <c r="CJ90" s="56">
        <f>+'[1]ENERO 2017'!$H$26+'[1]ENERO 2017'!$H$28</f>
        <v>100000000</v>
      </c>
      <c r="CK90" s="56"/>
      <c r="CL90" s="56"/>
      <c r="CM90" s="56"/>
      <c r="CN90" s="56"/>
      <c r="CO90" s="56">
        <f>+'[2]FEBRERO 2017'!$AC$23</f>
        <v>2000000</v>
      </c>
      <c r="CP90" s="67">
        <f t="shared" si="44"/>
        <v>0.81512400359049919</v>
      </c>
      <c r="CQ90" s="22">
        <f t="shared" si="89"/>
        <v>853111393</v>
      </c>
      <c r="CR90" s="22">
        <f t="shared" ref="CR90:CR104" si="92">H90-BV90</f>
        <v>0</v>
      </c>
      <c r="CS90" s="22">
        <f t="shared" si="90"/>
        <v>0</v>
      </c>
      <c r="CT90" s="22">
        <f t="shared" si="90"/>
        <v>8508190</v>
      </c>
      <c r="CU90" s="22">
        <f t="shared" si="90"/>
        <v>665649946</v>
      </c>
      <c r="CV90" s="22">
        <f t="shared" si="90"/>
        <v>0</v>
      </c>
      <c r="CW90" s="22">
        <f t="shared" si="90"/>
        <v>0</v>
      </c>
      <c r="CX90" s="22">
        <f t="shared" si="90"/>
        <v>12004716</v>
      </c>
      <c r="CY90" s="22">
        <f t="shared" si="90"/>
        <v>6840985</v>
      </c>
      <c r="CZ90" s="22">
        <f t="shared" si="90"/>
        <v>30665828</v>
      </c>
      <c r="DA90" s="22">
        <f t="shared" si="90"/>
        <v>0</v>
      </c>
      <c r="DB90" s="22">
        <f t="shared" si="90"/>
        <v>0</v>
      </c>
      <c r="DC90" s="22">
        <f t="shared" si="90"/>
        <v>0</v>
      </c>
      <c r="DD90" s="22">
        <f t="shared" si="90"/>
        <v>100000000</v>
      </c>
      <c r="DE90" s="22">
        <f t="shared" si="90"/>
        <v>0</v>
      </c>
      <c r="DF90" s="22">
        <f t="shared" si="90"/>
        <v>0</v>
      </c>
      <c r="DG90" s="22">
        <f t="shared" si="90"/>
        <v>0</v>
      </c>
      <c r="DH90" s="22">
        <f t="shared" si="90"/>
        <v>0</v>
      </c>
      <c r="DI90" s="22">
        <f t="shared" si="91"/>
        <v>0</v>
      </c>
      <c r="DJ90" s="22">
        <f t="shared" si="91"/>
        <v>0</v>
      </c>
      <c r="DK90" s="22">
        <f t="shared" si="91"/>
        <v>29441728</v>
      </c>
      <c r="DM90" s="26">
        <f t="shared" si="76"/>
        <v>1046603203</v>
      </c>
      <c r="DN90" s="154"/>
      <c r="DO90" s="154"/>
      <c r="DP90" s="155">
        <v>1046603203</v>
      </c>
      <c r="DQ90" s="155"/>
      <c r="DR90" s="155"/>
      <c r="DS90" s="153"/>
      <c r="DT90" s="164"/>
      <c r="DU90" s="164"/>
    </row>
    <row r="91" spans="1:125" ht="30.75" hidden="1" thickTop="1" x14ac:dyDescent="0.25">
      <c r="A91" s="170"/>
      <c r="B91" s="172" t="s">
        <v>282</v>
      </c>
      <c r="C91" s="49" t="s">
        <v>283</v>
      </c>
      <c r="D91" s="19" t="s">
        <v>284</v>
      </c>
      <c r="E91" s="79">
        <v>211</v>
      </c>
      <c r="F91" s="21" t="s">
        <v>285</v>
      </c>
      <c r="G91" s="22">
        <f t="shared" si="83"/>
        <v>1347730005</v>
      </c>
      <c r="H91" s="22"/>
      <c r="I91" s="22"/>
      <c r="J91" s="22">
        <v>300000000</v>
      </c>
      <c r="K91" s="22">
        <v>815752314</v>
      </c>
      <c r="L91" s="22">
        <v>80883013</v>
      </c>
      <c r="M91" s="22"/>
      <c r="N91" s="22"/>
      <c r="O91" s="22"/>
      <c r="P91" s="22"/>
      <c r="Q91" s="22">
        <v>1940856</v>
      </c>
      <c r="R91" s="22">
        <v>135153822</v>
      </c>
      <c r="S91" s="22"/>
      <c r="T91" s="22"/>
      <c r="U91" s="22"/>
      <c r="V91" s="22"/>
      <c r="W91" s="22"/>
      <c r="X91" s="22"/>
      <c r="Y91" s="22"/>
      <c r="Z91" s="22"/>
      <c r="AA91" s="22">
        <v>14000000</v>
      </c>
      <c r="AB91" s="23">
        <f t="shared" si="56"/>
        <v>0.41718164165974769</v>
      </c>
      <c r="AC91" s="22">
        <f t="shared" si="84"/>
        <v>562248216</v>
      </c>
      <c r="AD91" s="22"/>
      <c r="AE91" s="22"/>
      <c r="AF91" s="22"/>
      <c r="AG91" s="22">
        <f>+'[2]FEBRERO 2017'!$L$46</f>
        <v>562248216</v>
      </c>
      <c r="AH91" s="22"/>
      <c r="AI91" s="22"/>
      <c r="AJ91" s="22"/>
      <c r="AK91" s="22"/>
      <c r="AL91" s="22"/>
      <c r="AM91" s="22"/>
      <c r="AN91" s="22"/>
      <c r="AO91" s="22"/>
      <c r="AP91" s="22"/>
      <c r="AQ91" s="22"/>
      <c r="AR91" s="22"/>
      <c r="AS91" s="22"/>
      <c r="AT91" s="22"/>
      <c r="AU91" s="22"/>
      <c r="AV91" s="22"/>
      <c r="AW91" s="22"/>
      <c r="AX91" s="23">
        <f t="shared" si="57"/>
        <v>0.58281835834025231</v>
      </c>
      <c r="AY91" s="22">
        <f t="shared" si="85"/>
        <v>785481789</v>
      </c>
      <c r="AZ91" s="22">
        <f t="shared" si="86"/>
        <v>0</v>
      </c>
      <c r="BA91" s="22">
        <f t="shared" si="86"/>
        <v>0</v>
      </c>
      <c r="BB91" s="22">
        <f t="shared" si="86"/>
        <v>300000000</v>
      </c>
      <c r="BC91" s="22">
        <f t="shared" si="86"/>
        <v>253504098</v>
      </c>
      <c r="BD91" s="22">
        <f t="shared" si="86"/>
        <v>80883013</v>
      </c>
      <c r="BE91" s="22">
        <f t="shared" si="86"/>
        <v>0</v>
      </c>
      <c r="BF91" s="22">
        <f t="shared" si="86"/>
        <v>0</v>
      </c>
      <c r="BG91" s="22">
        <f t="shared" si="86"/>
        <v>0</v>
      </c>
      <c r="BH91" s="22">
        <f t="shared" si="86"/>
        <v>0</v>
      </c>
      <c r="BI91" s="22">
        <f t="shared" si="86"/>
        <v>1940856</v>
      </c>
      <c r="BJ91" s="22">
        <f t="shared" si="86"/>
        <v>135153822</v>
      </c>
      <c r="BK91" s="22">
        <f t="shared" si="86"/>
        <v>0</v>
      </c>
      <c r="BL91" s="22">
        <f t="shared" si="86"/>
        <v>0</v>
      </c>
      <c r="BM91" s="22">
        <f t="shared" si="86"/>
        <v>0</v>
      </c>
      <c r="BN91" s="22">
        <f t="shared" si="86"/>
        <v>0</v>
      </c>
      <c r="BO91" s="22">
        <f t="shared" si="86"/>
        <v>0</v>
      </c>
      <c r="BP91" s="22">
        <f t="shared" si="87"/>
        <v>0</v>
      </c>
      <c r="BQ91" s="22">
        <f t="shared" si="87"/>
        <v>0</v>
      </c>
      <c r="BR91" s="22">
        <f t="shared" si="87"/>
        <v>0</v>
      </c>
      <c r="BS91" s="22">
        <f t="shared" si="87"/>
        <v>14000000</v>
      </c>
      <c r="BT91" s="23">
        <f t="shared" si="59"/>
        <v>0</v>
      </c>
      <c r="BU91" s="22">
        <f t="shared" si="88"/>
        <v>0</v>
      </c>
      <c r="BV91" s="22"/>
      <c r="BW91" s="22"/>
      <c r="BX91" s="22"/>
      <c r="BY91" s="22"/>
      <c r="BZ91" s="22"/>
      <c r="CA91" s="22"/>
      <c r="CB91" s="22"/>
      <c r="CC91" s="22"/>
      <c r="CD91" s="22"/>
      <c r="CE91" s="22"/>
      <c r="CF91" s="22"/>
      <c r="CG91" s="22"/>
      <c r="CH91" s="22"/>
      <c r="CI91" s="22"/>
      <c r="CJ91" s="22"/>
      <c r="CK91" s="22"/>
      <c r="CL91" s="22"/>
      <c r="CM91" s="22"/>
      <c r="CN91" s="22"/>
      <c r="CO91" s="22"/>
      <c r="CP91" s="23">
        <f t="shared" si="44"/>
        <v>1</v>
      </c>
      <c r="CQ91" s="22">
        <f t="shared" si="89"/>
        <v>1347730005</v>
      </c>
      <c r="CR91" s="22">
        <f t="shared" si="92"/>
        <v>0</v>
      </c>
      <c r="CS91" s="22">
        <f t="shared" si="90"/>
        <v>0</v>
      </c>
      <c r="CT91" s="22">
        <f t="shared" si="90"/>
        <v>300000000</v>
      </c>
      <c r="CU91" s="22">
        <f t="shared" si="90"/>
        <v>815752314</v>
      </c>
      <c r="CV91" s="22">
        <f t="shared" si="90"/>
        <v>80883013</v>
      </c>
      <c r="CW91" s="22">
        <f t="shared" si="90"/>
        <v>0</v>
      </c>
      <c r="CX91" s="22">
        <f t="shared" si="90"/>
        <v>0</v>
      </c>
      <c r="CY91" s="22">
        <f t="shared" si="90"/>
        <v>0</v>
      </c>
      <c r="CZ91" s="22">
        <f t="shared" si="90"/>
        <v>0</v>
      </c>
      <c r="DA91" s="22">
        <f t="shared" si="90"/>
        <v>1940856</v>
      </c>
      <c r="DB91" s="22">
        <f t="shared" si="90"/>
        <v>135153822</v>
      </c>
      <c r="DC91" s="22">
        <f t="shared" si="90"/>
        <v>0</v>
      </c>
      <c r="DD91" s="22">
        <f t="shared" si="90"/>
        <v>0</v>
      </c>
      <c r="DE91" s="22">
        <f t="shared" si="90"/>
        <v>0</v>
      </c>
      <c r="DF91" s="22">
        <f t="shared" si="90"/>
        <v>0</v>
      </c>
      <c r="DG91" s="22">
        <f t="shared" si="90"/>
        <v>0</v>
      </c>
      <c r="DH91" s="22">
        <f t="shared" si="90"/>
        <v>0</v>
      </c>
      <c r="DI91" s="22">
        <f t="shared" si="91"/>
        <v>0</v>
      </c>
      <c r="DJ91" s="22">
        <f t="shared" si="91"/>
        <v>0</v>
      </c>
      <c r="DK91" s="22">
        <f t="shared" si="91"/>
        <v>14000000</v>
      </c>
      <c r="DM91" s="26">
        <f t="shared" si="76"/>
        <v>1347730005</v>
      </c>
      <c r="DN91" s="154"/>
      <c r="DO91" s="154"/>
      <c r="DP91" s="155">
        <v>1347730005</v>
      </c>
      <c r="DQ91" s="155"/>
      <c r="DR91" s="155"/>
      <c r="DS91" s="153"/>
      <c r="DT91" s="162"/>
      <c r="DU91" s="162"/>
    </row>
    <row r="92" spans="1:125" ht="79.5" hidden="1" customHeight="1" x14ac:dyDescent="0.25">
      <c r="A92" s="170"/>
      <c r="B92" s="173"/>
      <c r="C92" s="49" t="s">
        <v>286</v>
      </c>
      <c r="D92" s="81" t="s">
        <v>287</v>
      </c>
      <c r="E92" s="79">
        <v>211</v>
      </c>
      <c r="F92" s="21" t="s">
        <v>288</v>
      </c>
      <c r="G92" s="22">
        <f t="shared" si="83"/>
        <v>355787227</v>
      </c>
      <c r="H92" s="22"/>
      <c r="I92" s="22"/>
      <c r="J92" s="22">
        <v>300000000</v>
      </c>
      <c r="K92" s="22"/>
      <c r="L92" s="22"/>
      <c r="M92" s="22"/>
      <c r="N92" s="22"/>
      <c r="O92" s="22"/>
      <c r="P92" s="22"/>
      <c r="Q92" s="22"/>
      <c r="R92" s="22"/>
      <c r="S92" s="22"/>
      <c r="T92" s="22"/>
      <c r="U92" s="22"/>
      <c r="V92" s="22"/>
      <c r="W92" s="22"/>
      <c r="X92" s="22"/>
      <c r="Y92" s="22"/>
      <c r="Z92" s="22"/>
      <c r="AA92" s="22">
        <v>55787227</v>
      </c>
      <c r="AB92" s="23">
        <f t="shared" si="56"/>
        <v>1.2366941998173533E-2</v>
      </c>
      <c r="AC92" s="22">
        <f t="shared" si="84"/>
        <v>4400000</v>
      </c>
      <c r="AD92" s="22"/>
      <c r="AE92" s="22"/>
      <c r="AF92" s="22"/>
      <c r="AG92" s="22"/>
      <c r="AH92" s="22"/>
      <c r="AI92" s="22"/>
      <c r="AJ92" s="22"/>
      <c r="AK92" s="22"/>
      <c r="AL92" s="22"/>
      <c r="AM92" s="22"/>
      <c r="AN92" s="22"/>
      <c r="AO92" s="22"/>
      <c r="AP92" s="22"/>
      <c r="AQ92" s="22"/>
      <c r="AR92" s="22"/>
      <c r="AS92" s="22"/>
      <c r="AT92" s="22"/>
      <c r="AU92" s="22"/>
      <c r="AV92" s="22"/>
      <c r="AW92" s="22">
        <f>+'[1]ENERO 2017'!$T$50</f>
        <v>4400000</v>
      </c>
      <c r="AX92" s="23">
        <f t="shared" si="57"/>
        <v>0.98763305800182644</v>
      </c>
      <c r="AY92" s="22">
        <f t="shared" si="85"/>
        <v>351387227</v>
      </c>
      <c r="AZ92" s="22">
        <f t="shared" si="86"/>
        <v>0</v>
      </c>
      <c r="BA92" s="22">
        <f t="shared" si="86"/>
        <v>0</v>
      </c>
      <c r="BB92" s="22">
        <f t="shared" si="86"/>
        <v>300000000</v>
      </c>
      <c r="BC92" s="22">
        <f t="shared" si="86"/>
        <v>0</v>
      </c>
      <c r="BD92" s="22">
        <f t="shared" si="86"/>
        <v>0</v>
      </c>
      <c r="BE92" s="22">
        <f t="shared" si="86"/>
        <v>0</v>
      </c>
      <c r="BF92" s="22">
        <f t="shared" si="86"/>
        <v>0</v>
      </c>
      <c r="BG92" s="22">
        <f t="shared" si="86"/>
        <v>0</v>
      </c>
      <c r="BH92" s="22">
        <f t="shared" si="86"/>
        <v>0</v>
      </c>
      <c r="BI92" s="22">
        <f t="shared" si="86"/>
        <v>0</v>
      </c>
      <c r="BJ92" s="22">
        <f t="shared" si="86"/>
        <v>0</v>
      </c>
      <c r="BK92" s="22">
        <f t="shared" si="86"/>
        <v>0</v>
      </c>
      <c r="BL92" s="22">
        <f t="shared" si="86"/>
        <v>0</v>
      </c>
      <c r="BM92" s="22">
        <f t="shared" si="86"/>
        <v>0</v>
      </c>
      <c r="BN92" s="22">
        <f t="shared" si="86"/>
        <v>0</v>
      </c>
      <c r="BO92" s="22">
        <f t="shared" si="86"/>
        <v>0</v>
      </c>
      <c r="BP92" s="22">
        <f t="shared" si="87"/>
        <v>0</v>
      </c>
      <c r="BQ92" s="22">
        <f t="shared" si="87"/>
        <v>0</v>
      </c>
      <c r="BR92" s="22">
        <f t="shared" si="87"/>
        <v>0</v>
      </c>
      <c r="BS92" s="22">
        <f t="shared" si="87"/>
        <v>51387227</v>
      </c>
      <c r="BT92" s="23">
        <f t="shared" si="59"/>
        <v>1.2366941998173533E-2</v>
      </c>
      <c r="BU92" s="22">
        <f t="shared" si="88"/>
        <v>4400000</v>
      </c>
      <c r="BV92" s="22"/>
      <c r="BW92" s="22"/>
      <c r="BX92" s="22"/>
      <c r="BY92" s="22"/>
      <c r="BZ92" s="22"/>
      <c r="CA92" s="22"/>
      <c r="CB92" s="22"/>
      <c r="CC92" s="22"/>
      <c r="CD92" s="22"/>
      <c r="CE92" s="22"/>
      <c r="CF92" s="22"/>
      <c r="CG92" s="22"/>
      <c r="CH92" s="22"/>
      <c r="CI92" s="22"/>
      <c r="CJ92" s="22"/>
      <c r="CK92" s="22"/>
      <c r="CL92" s="22"/>
      <c r="CM92" s="22"/>
      <c r="CN92" s="22"/>
      <c r="CO92" s="22">
        <f>+'[2]FEBRERO 2017'!$H$51</f>
        <v>4400000</v>
      </c>
      <c r="CP92" s="23">
        <f t="shared" si="44"/>
        <v>0.98763305800182644</v>
      </c>
      <c r="CQ92" s="22">
        <f t="shared" si="89"/>
        <v>351387227</v>
      </c>
      <c r="CR92" s="22">
        <f t="shared" si="92"/>
        <v>0</v>
      </c>
      <c r="CS92" s="22">
        <f t="shared" si="90"/>
        <v>0</v>
      </c>
      <c r="CT92" s="22">
        <f t="shared" si="90"/>
        <v>300000000</v>
      </c>
      <c r="CU92" s="22">
        <f t="shared" si="90"/>
        <v>0</v>
      </c>
      <c r="CV92" s="22">
        <f t="shared" si="90"/>
        <v>0</v>
      </c>
      <c r="CW92" s="22">
        <f t="shared" si="90"/>
        <v>0</v>
      </c>
      <c r="CX92" s="22">
        <f t="shared" si="90"/>
        <v>0</v>
      </c>
      <c r="CY92" s="22">
        <f t="shared" si="90"/>
        <v>0</v>
      </c>
      <c r="CZ92" s="22">
        <f t="shared" si="90"/>
        <v>0</v>
      </c>
      <c r="DA92" s="22">
        <f t="shared" si="90"/>
        <v>0</v>
      </c>
      <c r="DB92" s="22">
        <f t="shared" si="90"/>
        <v>0</v>
      </c>
      <c r="DC92" s="22">
        <f t="shared" si="90"/>
        <v>0</v>
      </c>
      <c r="DD92" s="22">
        <f t="shared" si="90"/>
        <v>0</v>
      </c>
      <c r="DE92" s="22">
        <f t="shared" si="90"/>
        <v>0</v>
      </c>
      <c r="DF92" s="22">
        <f t="shared" si="90"/>
        <v>0</v>
      </c>
      <c r="DG92" s="22">
        <f t="shared" si="90"/>
        <v>0</v>
      </c>
      <c r="DH92" s="22">
        <f t="shared" si="90"/>
        <v>0</v>
      </c>
      <c r="DI92" s="22">
        <f t="shared" si="91"/>
        <v>0</v>
      </c>
      <c r="DJ92" s="22">
        <f t="shared" si="91"/>
        <v>0</v>
      </c>
      <c r="DK92" s="22">
        <f t="shared" si="91"/>
        <v>51387227</v>
      </c>
      <c r="DM92" s="26">
        <f t="shared" si="76"/>
        <v>355787227</v>
      </c>
      <c r="DN92" s="150"/>
      <c r="DO92" s="154"/>
      <c r="DP92" s="155">
        <v>355787227</v>
      </c>
      <c r="DQ92" s="155"/>
      <c r="DR92" s="155"/>
      <c r="DS92" s="153"/>
      <c r="DT92" s="162"/>
      <c r="DU92" s="162"/>
    </row>
    <row r="93" spans="1:125" s="68" customFormat="1" ht="90.75" hidden="1" customHeight="1" x14ac:dyDescent="0.25">
      <c r="A93" s="170"/>
      <c r="B93" s="173"/>
      <c r="C93" s="80" t="s">
        <v>289</v>
      </c>
      <c r="D93" s="19" t="s">
        <v>290</v>
      </c>
      <c r="E93" s="78">
        <v>211</v>
      </c>
      <c r="F93" s="21" t="s">
        <v>291</v>
      </c>
      <c r="G93" s="22">
        <f t="shared" si="83"/>
        <v>261976437</v>
      </c>
      <c r="H93" s="25"/>
      <c r="I93" s="56"/>
      <c r="J93" s="22"/>
      <c r="K93" s="22"/>
      <c r="L93" s="22"/>
      <c r="M93" s="22">
        <v>210796645</v>
      </c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2">
        <f>49844416+10267+1325109</f>
        <v>51179792</v>
      </c>
      <c r="AB93" s="67">
        <f t="shared" si="56"/>
        <v>0</v>
      </c>
      <c r="AC93" s="22">
        <f t="shared" si="84"/>
        <v>0</v>
      </c>
      <c r="AD93" s="56"/>
      <c r="AE93" s="56"/>
      <c r="AF93" s="56"/>
      <c r="AG93" s="56"/>
      <c r="AH93" s="56"/>
      <c r="AI93" s="56"/>
      <c r="AJ93" s="56"/>
      <c r="AK93" s="56"/>
      <c r="AL93" s="56"/>
      <c r="AM93" s="56"/>
      <c r="AN93" s="56"/>
      <c r="AO93" s="56"/>
      <c r="AP93" s="56"/>
      <c r="AQ93" s="56"/>
      <c r="AR93" s="56"/>
      <c r="AS93" s="56"/>
      <c r="AT93" s="56"/>
      <c r="AU93" s="56"/>
      <c r="AV93" s="56"/>
      <c r="AW93" s="56"/>
      <c r="AX93" s="67">
        <f t="shared" si="57"/>
        <v>1</v>
      </c>
      <c r="AY93" s="22">
        <f t="shared" si="85"/>
        <v>261976437</v>
      </c>
      <c r="AZ93" s="22">
        <f t="shared" si="86"/>
        <v>0</v>
      </c>
      <c r="BA93" s="22">
        <f t="shared" si="86"/>
        <v>0</v>
      </c>
      <c r="BB93" s="22">
        <f t="shared" si="86"/>
        <v>0</v>
      </c>
      <c r="BC93" s="22">
        <f t="shared" si="86"/>
        <v>0</v>
      </c>
      <c r="BD93" s="22">
        <f t="shared" si="86"/>
        <v>0</v>
      </c>
      <c r="BE93" s="22">
        <f t="shared" si="86"/>
        <v>210796645</v>
      </c>
      <c r="BF93" s="22">
        <f t="shared" si="86"/>
        <v>0</v>
      </c>
      <c r="BG93" s="22">
        <f t="shared" si="86"/>
        <v>0</v>
      </c>
      <c r="BH93" s="22">
        <f t="shared" si="86"/>
        <v>0</v>
      </c>
      <c r="BI93" s="22">
        <f t="shared" si="86"/>
        <v>0</v>
      </c>
      <c r="BJ93" s="22">
        <f t="shared" si="86"/>
        <v>0</v>
      </c>
      <c r="BK93" s="22">
        <f t="shared" si="86"/>
        <v>0</v>
      </c>
      <c r="BL93" s="22">
        <f t="shared" si="86"/>
        <v>0</v>
      </c>
      <c r="BM93" s="22">
        <f t="shared" si="86"/>
        <v>0</v>
      </c>
      <c r="BN93" s="22">
        <f t="shared" si="86"/>
        <v>0</v>
      </c>
      <c r="BO93" s="22">
        <f t="shared" si="86"/>
        <v>0</v>
      </c>
      <c r="BP93" s="22">
        <f t="shared" si="87"/>
        <v>0</v>
      </c>
      <c r="BQ93" s="22">
        <f t="shared" si="87"/>
        <v>0</v>
      </c>
      <c r="BR93" s="22">
        <f t="shared" si="87"/>
        <v>0</v>
      </c>
      <c r="BS93" s="22">
        <f t="shared" si="87"/>
        <v>51179792</v>
      </c>
      <c r="BT93" s="67">
        <f t="shared" si="59"/>
        <v>0</v>
      </c>
      <c r="BU93" s="22">
        <f t="shared" si="88"/>
        <v>0</v>
      </c>
      <c r="BV93" s="56"/>
      <c r="BW93" s="56"/>
      <c r="BX93" s="56"/>
      <c r="BY93" s="56"/>
      <c r="BZ93" s="56"/>
      <c r="CA93" s="56"/>
      <c r="CB93" s="56"/>
      <c r="CC93" s="56"/>
      <c r="CD93" s="56"/>
      <c r="CE93" s="56"/>
      <c r="CF93" s="56"/>
      <c r="CG93" s="56"/>
      <c r="CH93" s="56"/>
      <c r="CI93" s="56"/>
      <c r="CJ93" s="56"/>
      <c r="CK93" s="56"/>
      <c r="CL93" s="56"/>
      <c r="CM93" s="56"/>
      <c r="CN93" s="56"/>
      <c r="CO93" s="56"/>
      <c r="CP93" s="67">
        <f t="shared" si="44"/>
        <v>1</v>
      </c>
      <c r="CQ93" s="22">
        <f t="shared" si="89"/>
        <v>261976437</v>
      </c>
      <c r="CR93" s="22">
        <f t="shared" si="92"/>
        <v>0</v>
      </c>
      <c r="CS93" s="22">
        <f t="shared" si="90"/>
        <v>0</v>
      </c>
      <c r="CT93" s="22">
        <f t="shared" si="90"/>
        <v>0</v>
      </c>
      <c r="CU93" s="22">
        <f t="shared" si="90"/>
        <v>0</v>
      </c>
      <c r="CV93" s="22">
        <f t="shared" si="90"/>
        <v>0</v>
      </c>
      <c r="CW93" s="22">
        <f t="shared" si="90"/>
        <v>210796645</v>
      </c>
      <c r="CX93" s="22">
        <f t="shared" si="90"/>
        <v>0</v>
      </c>
      <c r="CY93" s="22">
        <f t="shared" si="90"/>
        <v>0</v>
      </c>
      <c r="CZ93" s="22">
        <f t="shared" si="90"/>
        <v>0</v>
      </c>
      <c r="DA93" s="22">
        <f t="shared" si="90"/>
        <v>0</v>
      </c>
      <c r="DB93" s="22">
        <f t="shared" si="90"/>
        <v>0</v>
      </c>
      <c r="DC93" s="22">
        <f t="shared" si="90"/>
        <v>0</v>
      </c>
      <c r="DD93" s="22">
        <f t="shared" si="90"/>
        <v>0</v>
      </c>
      <c r="DE93" s="22">
        <f t="shared" si="90"/>
        <v>0</v>
      </c>
      <c r="DF93" s="22">
        <f t="shared" si="90"/>
        <v>0</v>
      </c>
      <c r="DG93" s="22">
        <f t="shared" si="90"/>
        <v>0</v>
      </c>
      <c r="DH93" s="22">
        <f t="shared" si="90"/>
        <v>0</v>
      </c>
      <c r="DI93" s="22">
        <f t="shared" si="91"/>
        <v>0</v>
      </c>
      <c r="DJ93" s="22">
        <f t="shared" si="91"/>
        <v>0</v>
      </c>
      <c r="DK93" s="22">
        <f t="shared" si="91"/>
        <v>51179792</v>
      </c>
      <c r="DM93" s="26">
        <f t="shared" si="76"/>
        <v>261976437</v>
      </c>
      <c r="DN93" s="150"/>
      <c r="DO93" s="154"/>
      <c r="DP93" s="155">
        <v>261976437</v>
      </c>
      <c r="DQ93" s="155"/>
      <c r="DR93" s="155"/>
      <c r="DS93" s="153"/>
      <c r="DT93" s="164"/>
      <c r="DU93" s="164"/>
    </row>
    <row r="94" spans="1:125" ht="41.25" hidden="1" customHeight="1" x14ac:dyDescent="0.25">
      <c r="A94" s="170"/>
      <c r="B94" s="173"/>
      <c r="C94" s="49" t="s">
        <v>292</v>
      </c>
      <c r="D94" s="50" t="s">
        <v>293</v>
      </c>
      <c r="E94" s="79">
        <v>211</v>
      </c>
      <c r="F94" s="21" t="s">
        <v>294</v>
      </c>
      <c r="G94" s="22">
        <f t="shared" si="83"/>
        <v>203000000</v>
      </c>
      <c r="H94" s="31"/>
      <c r="I94" s="22"/>
      <c r="J94" s="22"/>
      <c r="K94" s="22"/>
      <c r="L94" s="22"/>
      <c r="M94" s="22"/>
      <c r="N94" s="22"/>
      <c r="O94" s="22"/>
      <c r="P94" s="22"/>
      <c r="Q94" s="22"/>
      <c r="R94" s="22"/>
      <c r="S94" s="22"/>
      <c r="T94" s="22">
        <v>200000000</v>
      </c>
      <c r="U94" s="22"/>
      <c r="V94" s="22"/>
      <c r="W94" s="22"/>
      <c r="X94" s="22"/>
      <c r="Y94" s="22"/>
      <c r="Z94" s="22"/>
      <c r="AA94" s="22">
        <v>3000000</v>
      </c>
      <c r="AB94" s="23">
        <f t="shared" si="56"/>
        <v>4.7958275862068966E-2</v>
      </c>
      <c r="AC94" s="22">
        <f t="shared" si="84"/>
        <v>9735530</v>
      </c>
      <c r="AD94" s="22"/>
      <c r="AE94" s="22"/>
      <c r="AF94" s="22"/>
      <c r="AG94" s="22"/>
      <c r="AH94" s="22"/>
      <c r="AI94" s="22"/>
      <c r="AJ94" s="22"/>
      <c r="AK94" s="22"/>
      <c r="AL94" s="22"/>
      <c r="AM94" s="22"/>
      <c r="AN94" s="22"/>
      <c r="AO94" s="22"/>
      <c r="AP94" s="22">
        <f>+'[2]FEBRERO 2017'!$V$65</f>
        <v>9455530</v>
      </c>
      <c r="AQ94" s="22"/>
      <c r="AR94" s="22"/>
      <c r="AS94" s="22"/>
      <c r="AT94" s="22"/>
      <c r="AU94" s="22"/>
      <c r="AV94" s="22"/>
      <c r="AW94" s="56">
        <f>+'[1]ENERO 2017'!$T$62</f>
        <v>280000</v>
      </c>
      <c r="AX94" s="23">
        <f t="shared" si="57"/>
        <v>0.95204172413793109</v>
      </c>
      <c r="AY94" s="22">
        <f t="shared" si="85"/>
        <v>193264470</v>
      </c>
      <c r="AZ94" s="22">
        <f t="shared" si="86"/>
        <v>0</v>
      </c>
      <c r="BA94" s="22">
        <f t="shared" si="86"/>
        <v>0</v>
      </c>
      <c r="BB94" s="22">
        <f t="shared" si="86"/>
        <v>0</v>
      </c>
      <c r="BC94" s="22">
        <f t="shared" si="86"/>
        <v>0</v>
      </c>
      <c r="BD94" s="22">
        <f t="shared" si="86"/>
        <v>0</v>
      </c>
      <c r="BE94" s="22">
        <f t="shared" si="86"/>
        <v>0</v>
      </c>
      <c r="BF94" s="22">
        <f t="shared" si="86"/>
        <v>0</v>
      </c>
      <c r="BG94" s="22">
        <f t="shared" si="86"/>
        <v>0</v>
      </c>
      <c r="BH94" s="22">
        <f t="shared" si="86"/>
        <v>0</v>
      </c>
      <c r="BI94" s="22">
        <f t="shared" si="86"/>
        <v>0</v>
      </c>
      <c r="BJ94" s="22">
        <f t="shared" si="86"/>
        <v>0</v>
      </c>
      <c r="BK94" s="22">
        <f t="shared" si="86"/>
        <v>0</v>
      </c>
      <c r="BL94" s="22">
        <f t="shared" si="86"/>
        <v>190544470</v>
      </c>
      <c r="BM94" s="22">
        <f t="shared" si="86"/>
        <v>0</v>
      </c>
      <c r="BN94" s="22">
        <f t="shared" si="86"/>
        <v>0</v>
      </c>
      <c r="BO94" s="22">
        <f t="shared" si="86"/>
        <v>0</v>
      </c>
      <c r="BP94" s="22">
        <f t="shared" si="87"/>
        <v>0</v>
      </c>
      <c r="BQ94" s="22">
        <f t="shared" si="87"/>
        <v>0</v>
      </c>
      <c r="BR94" s="22">
        <f t="shared" si="87"/>
        <v>0</v>
      </c>
      <c r="BS94" s="22">
        <f t="shared" si="87"/>
        <v>2720000</v>
      </c>
      <c r="BT94" s="23">
        <f t="shared" si="59"/>
        <v>1.3793103448275861E-3</v>
      </c>
      <c r="BU94" s="22">
        <f t="shared" si="88"/>
        <v>280000</v>
      </c>
      <c r="BV94" s="22"/>
      <c r="BW94" s="22"/>
      <c r="BX94" s="22"/>
      <c r="BY94" s="22"/>
      <c r="BZ94" s="22"/>
      <c r="CA94" s="22"/>
      <c r="CB94" s="22"/>
      <c r="CC94" s="22"/>
      <c r="CD94" s="22"/>
      <c r="CE94" s="22"/>
      <c r="CF94" s="22"/>
      <c r="CG94" s="22"/>
      <c r="CH94" s="22"/>
      <c r="CI94" s="22"/>
      <c r="CJ94" s="22"/>
      <c r="CK94" s="22"/>
      <c r="CL94" s="22"/>
      <c r="CM94" s="22"/>
      <c r="CN94" s="22"/>
      <c r="CO94" s="22">
        <f>+'[2]FEBRERO 2017'!$H$66</f>
        <v>280000</v>
      </c>
      <c r="CP94" s="23">
        <f t="shared" si="44"/>
        <v>0.99862068965517237</v>
      </c>
      <c r="CQ94" s="22">
        <f t="shared" si="89"/>
        <v>202720000</v>
      </c>
      <c r="CR94" s="22">
        <f t="shared" si="92"/>
        <v>0</v>
      </c>
      <c r="CS94" s="22">
        <f t="shared" si="90"/>
        <v>0</v>
      </c>
      <c r="CT94" s="22">
        <f t="shared" si="90"/>
        <v>0</v>
      </c>
      <c r="CU94" s="22">
        <f t="shared" si="90"/>
        <v>0</v>
      </c>
      <c r="CV94" s="22">
        <f t="shared" si="90"/>
        <v>0</v>
      </c>
      <c r="CW94" s="22">
        <f t="shared" si="90"/>
        <v>0</v>
      </c>
      <c r="CX94" s="22">
        <f t="shared" si="90"/>
        <v>0</v>
      </c>
      <c r="CY94" s="22">
        <f t="shared" si="90"/>
        <v>0</v>
      </c>
      <c r="CZ94" s="22">
        <f t="shared" si="90"/>
        <v>0</v>
      </c>
      <c r="DA94" s="22">
        <f t="shared" si="90"/>
        <v>0</v>
      </c>
      <c r="DB94" s="22">
        <f t="shared" si="90"/>
        <v>0</v>
      </c>
      <c r="DC94" s="22">
        <f t="shared" si="90"/>
        <v>0</v>
      </c>
      <c r="DD94" s="22">
        <f t="shared" si="90"/>
        <v>200000000</v>
      </c>
      <c r="DE94" s="22">
        <f t="shared" si="90"/>
        <v>0</v>
      </c>
      <c r="DF94" s="22">
        <f t="shared" si="90"/>
        <v>0</v>
      </c>
      <c r="DG94" s="22">
        <f t="shared" si="90"/>
        <v>0</v>
      </c>
      <c r="DH94" s="22">
        <f t="shared" si="90"/>
        <v>0</v>
      </c>
      <c r="DI94" s="22">
        <f t="shared" si="91"/>
        <v>0</v>
      </c>
      <c r="DJ94" s="22">
        <f t="shared" si="91"/>
        <v>0</v>
      </c>
      <c r="DK94" s="22">
        <f t="shared" si="91"/>
        <v>2720000</v>
      </c>
      <c r="DM94" s="26">
        <f t="shared" si="76"/>
        <v>203000000</v>
      </c>
      <c r="DN94" s="150"/>
      <c r="DO94" s="154"/>
      <c r="DP94" s="155">
        <v>203000000</v>
      </c>
      <c r="DQ94" s="155"/>
      <c r="DR94" s="155"/>
      <c r="DS94" s="153"/>
      <c r="DT94" s="162"/>
      <c r="DU94" s="162"/>
    </row>
    <row r="95" spans="1:125" ht="36" hidden="1" customHeight="1" x14ac:dyDescent="0.25">
      <c r="A95" s="170"/>
      <c r="B95" s="173"/>
      <c r="C95" s="49" t="s">
        <v>295</v>
      </c>
      <c r="D95" s="19" t="s">
        <v>296</v>
      </c>
      <c r="E95" s="79">
        <v>211</v>
      </c>
      <c r="F95" s="21" t="s">
        <v>297</v>
      </c>
      <c r="G95" s="22">
        <f t="shared" si="83"/>
        <v>5865085</v>
      </c>
      <c r="H95" s="31"/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2"/>
      <c r="AA95" s="22">
        <f>4000000+1865085</f>
        <v>5865085</v>
      </c>
      <c r="AB95" s="23">
        <f t="shared" si="56"/>
        <v>0.34100102556058437</v>
      </c>
      <c r="AC95" s="22">
        <f t="shared" si="84"/>
        <v>2000000</v>
      </c>
      <c r="AD95" s="22"/>
      <c r="AE95" s="22"/>
      <c r="AF95" s="22"/>
      <c r="AG95" s="22"/>
      <c r="AH95" s="22"/>
      <c r="AI95" s="22"/>
      <c r="AJ95" s="22"/>
      <c r="AK95" s="22"/>
      <c r="AL95" s="22"/>
      <c r="AM95" s="22"/>
      <c r="AN95" s="22"/>
      <c r="AO95" s="22"/>
      <c r="AP95" s="22"/>
      <c r="AQ95" s="22"/>
      <c r="AR95" s="22"/>
      <c r="AS95" s="22"/>
      <c r="AT95" s="22"/>
      <c r="AU95" s="22"/>
      <c r="AV95" s="22"/>
      <c r="AW95" s="22">
        <f>+'[1]ENERO 2017'!$T$68</f>
        <v>2000000</v>
      </c>
      <c r="AX95" s="23">
        <f t="shared" si="57"/>
        <v>0.65899897443941557</v>
      </c>
      <c r="AY95" s="22">
        <f t="shared" si="85"/>
        <v>3865085</v>
      </c>
      <c r="AZ95" s="22">
        <f t="shared" si="86"/>
        <v>0</v>
      </c>
      <c r="BA95" s="22">
        <f t="shared" si="86"/>
        <v>0</v>
      </c>
      <c r="BB95" s="22">
        <f t="shared" si="86"/>
        <v>0</v>
      </c>
      <c r="BC95" s="22">
        <f t="shared" si="86"/>
        <v>0</v>
      </c>
      <c r="BD95" s="22">
        <f t="shared" si="86"/>
        <v>0</v>
      </c>
      <c r="BE95" s="22">
        <f t="shared" si="86"/>
        <v>0</v>
      </c>
      <c r="BF95" s="22">
        <f t="shared" si="86"/>
        <v>0</v>
      </c>
      <c r="BG95" s="22">
        <f t="shared" si="86"/>
        <v>0</v>
      </c>
      <c r="BH95" s="22">
        <f t="shared" si="86"/>
        <v>0</v>
      </c>
      <c r="BI95" s="22">
        <f t="shared" si="86"/>
        <v>0</v>
      </c>
      <c r="BJ95" s="22">
        <f t="shared" si="86"/>
        <v>0</v>
      </c>
      <c r="BK95" s="22">
        <f t="shared" si="86"/>
        <v>0</v>
      </c>
      <c r="BL95" s="22">
        <f t="shared" si="86"/>
        <v>0</v>
      </c>
      <c r="BM95" s="22">
        <f t="shared" si="86"/>
        <v>0</v>
      </c>
      <c r="BN95" s="22">
        <f t="shared" si="86"/>
        <v>0</v>
      </c>
      <c r="BO95" s="22">
        <f t="shared" si="86"/>
        <v>0</v>
      </c>
      <c r="BP95" s="22">
        <f t="shared" si="87"/>
        <v>0</v>
      </c>
      <c r="BQ95" s="22">
        <f t="shared" si="87"/>
        <v>0</v>
      </c>
      <c r="BR95" s="22">
        <f t="shared" si="87"/>
        <v>0</v>
      </c>
      <c r="BS95" s="22">
        <f t="shared" si="87"/>
        <v>3865085</v>
      </c>
      <c r="BT95" s="23">
        <f t="shared" si="59"/>
        <v>0.34100102556058437</v>
      </c>
      <c r="BU95" s="22">
        <f t="shared" si="88"/>
        <v>2000000</v>
      </c>
      <c r="BV95" s="22"/>
      <c r="BW95" s="22"/>
      <c r="BX95" s="22"/>
      <c r="BY95" s="22"/>
      <c r="BZ95" s="22"/>
      <c r="CA95" s="22"/>
      <c r="CB95" s="22"/>
      <c r="CC95" s="22"/>
      <c r="CD95" s="22"/>
      <c r="CE95" s="22"/>
      <c r="CF95" s="22"/>
      <c r="CG95" s="22"/>
      <c r="CH95" s="22"/>
      <c r="CI95" s="22"/>
      <c r="CJ95" s="22"/>
      <c r="CK95" s="22"/>
      <c r="CL95" s="22"/>
      <c r="CM95" s="22"/>
      <c r="CN95" s="22"/>
      <c r="CO95" s="22">
        <f>+'[2]FEBRERO 2017'!$AC$74</f>
        <v>2000000</v>
      </c>
      <c r="CP95" s="23">
        <f t="shared" si="44"/>
        <v>0.65899897443941557</v>
      </c>
      <c r="CQ95" s="22">
        <f t="shared" si="89"/>
        <v>3865085</v>
      </c>
      <c r="CR95" s="22">
        <f t="shared" si="92"/>
        <v>0</v>
      </c>
      <c r="CS95" s="22">
        <f t="shared" si="90"/>
        <v>0</v>
      </c>
      <c r="CT95" s="22">
        <f t="shared" si="90"/>
        <v>0</v>
      </c>
      <c r="CU95" s="22">
        <f t="shared" si="90"/>
        <v>0</v>
      </c>
      <c r="CV95" s="22">
        <f t="shared" si="90"/>
        <v>0</v>
      </c>
      <c r="CW95" s="22">
        <f t="shared" si="90"/>
        <v>0</v>
      </c>
      <c r="CX95" s="22">
        <f t="shared" si="90"/>
        <v>0</v>
      </c>
      <c r="CY95" s="22">
        <f t="shared" si="90"/>
        <v>0</v>
      </c>
      <c r="CZ95" s="22">
        <f t="shared" si="90"/>
        <v>0</v>
      </c>
      <c r="DA95" s="22">
        <f t="shared" si="90"/>
        <v>0</v>
      </c>
      <c r="DB95" s="22">
        <f t="shared" si="90"/>
        <v>0</v>
      </c>
      <c r="DC95" s="22">
        <f t="shared" si="90"/>
        <v>0</v>
      </c>
      <c r="DD95" s="22">
        <f t="shared" si="90"/>
        <v>0</v>
      </c>
      <c r="DE95" s="22">
        <f t="shared" si="90"/>
        <v>0</v>
      </c>
      <c r="DF95" s="22">
        <f t="shared" si="90"/>
        <v>0</v>
      </c>
      <c r="DG95" s="22">
        <f t="shared" si="90"/>
        <v>0</v>
      </c>
      <c r="DH95" s="22">
        <f t="shared" si="90"/>
        <v>0</v>
      </c>
      <c r="DI95" s="22">
        <f t="shared" si="91"/>
        <v>0</v>
      </c>
      <c r="DJ95" s="22">
        <f t="shared" si="91"/>
        <v>0</v>
      </c>
      <c r="DK95" s="22">
        <f t="shared" si="91"/>
        <v>3865085</v>
      </c>
      <c r="DM95" s="26">
        <f t="shared" si="76"/>
        <v>5865085</v>
      </c>
      <c r="DN95" s="150"/>
      <c r="DO95" s="150"/>
      <c r="DP95" s="155">
        <v>5865085</v>
      </c>
      <c r="DQ95" s="152"/>
      <c r="DR95" s="152"/>
      <c r="DS95" s="153"/>
      <c r="DT95" s="162"/>
      <c r="DU95" s="162"/>
    </row>
    <row r="96" spans="1:125" ht="44.25" hidden="1" customHeight="1" x14ac:dyDescent="0.25">
      <c r="A96" s="170"/>
      <c r="B96" s="173"/>
      <c r="C96" s="49" t="s">
        <v>298</v>
      </c>
      <c r="D96" s="19" t="s">
        <v>299</v>
      </c>
      <c r="E96" s="79">
        <v>211</v>
      </c>
      <c r="F96" s="21" t="s">
        <v>300</v>
      </c>
      <c r="G96" s="22">
        <f t="shared" si="83"/>
        <v>450000000</v>
      </c>
      <c r="H96" s="31"/>
      <c r="I96" s="22"/>
      <c r="J96" s="22">
        <v>450000000</v>
      </c>
      <c r="K96" s="22"/>
      <c r="L96" s="22"/>
      <c r="M96" s="22"/>
      <c r="N96" s="22"/>
      <c r="O96" s="22"/>
      <c r="P96" s="22"/>
      <c r="Q96" s="22"/>
      <c r="R96" s="22"/>
      <c r="S96" s="22"/>
      <c r="T96" s="22"/>
      <c r="U96" s="22"/>
      <c r="V96" s="22"/>
      <c r="W96" s="22"/>
      <c r="X96" s="22"/>
      <c r="Y96" s="22"/>
      <c r="Z96" s="22"/>
      <c r="AA96" s="22"/>
      <c r="AB96" s="23">
        <f t="shared" si="56"/>
        <v>0</v>
      </c>
      <c r="AC96" s="22">
        <f t="shared" si="84"/>
        <v>0</v>
      </c>
      <c r="AD96" s="22"/>
      <c r="AE96" s="22"/>
      <c r="AF96" s="22"/>
      <c r="AG96" s="22"/>
      <c r="AH96" s="22"/>
      <c r="AI96" s="22"/>
      <c r="AJ96" s="22"/>
      <c r="AK96" s="22"/>
      <c r="AL96" s="22"/>
      <c r="AM96" s="22"/>
      <c r="AN96" s="22"/>
      <c r="AO96" s="22"/>
      <c r="AP96" s="22"/>
      <c r="AQ96" s="22"/>
      <c r="AR96" s="22"/>
      <c r="AS96" s="22"/>
      <c r="AT96" s="22"/>
      <c r="AU96" s="22"/>
      <c r="AV96" s="22"/>
      <c r="AW96" s="22"/>
      <c r="AX96" s="23">
        <f t="shared" si="57"/>
        <v>1</v>
      </c>
      <c r="AY96" s="22">
        <f t="shared" si="85"/>
        <v>450000000</v>
      </c>
      <c r="AZ96" s="22">
        <f t="shared" si="86"/>
        <v>0</v>
      </c>
      <c r="BA96" s="22">
        <f t="shared" si="86"/>
        <v>0</v>
      </c>
      <c r="BB96" s="22">
        <f t="shared" si="86"/>
        <v>450000000</v>
      </c>
      <c r="BC96" s="22">
        <f t="shared" si="86"/>
        <v>0</v>
      </c>
      <c r="BD96" s="22">
        <f t="shared" si="86"/>
        <v>0</v>
      </c>
      <c r="BE96" s="22">
        <f t="shared" si="86"/>
        <v>0</v>
      </c>
      <c r="BF96" s="22">
        <f t="shared" si="86"/>
        <v>0</v>
      </c>
      <c r="BG96" s="22">
        <f t="shared" si="86"/>
        <v>0</v>
      </c>
      <c r="BH96" s="22">
        <f t="shared" si="86"/>
        <v>0</v>
      </c>
      <c r="BI96" s="22">
        <f t="shared" si="86"/>
        <v>0</v>
      </c>
      <c r="BJ96" s="22">
        <f t="shared" si="86"/>
        <v>0</v>
      </c>
      <c r="BK96" s="22">
        <f t="shared" si="86"/>
        <v>0</v>
      </c>
      <c r="BL96" s="22">
        <f t="shared" si="86"/>
        <v>0</v>
      </c>
      <c r="BM96" s="22">
        <f t="shared" si="86"/>
        <v>0</v>
      </c>
      <c r="BN96" s="22">
        <f t="shared" si="86"/>
        <v>0</v>
      </c>
      <c r="BO96" s="22">
        <f t="shared" si="86"/>
        <v>0</v>
      </c>
      <c r="BP96" s="22">
        <f t="shared" si="87"/>
        <v>0</v>
      </c>
      <c r="BQ96" s="22">
        <f t="shared" si="87"/>
        <v>0</v>
      </c>
      <c r="BR96" s="22">
        <f t="shared" si="87"/>
        <v>0</v>
      </c>
      <c r="BS96" s="22">
        <f t="shared" si="87"/>
        <v>0</v>
      </c>
      <c r="BT96" s="23">
        <f t="shared" si="59"/>
        <v>0</v>
      </c>
      <c r="BU96" s="22">
        <f t="shared" si="88"/>
        <v>0</v>
      </c>
      <c r="BV96" s="22"/>
      <c r="BW96" s="22"/>
      <c r="BX96" s="22"/>
      <c r="BY96" s="22"/>
      <c r="BZ96" s="22"/>
      <c r="CA96" s="22"/>
      <c r="CB96" s="22"/>
      <c r="CC96" s="22"/>
      <c r="CD96" s="22"/>
      <c r="CE96" s="22"/>
      <c r="CF96" s="22"/>
      <c r="CG96" s="22"/>
      <c r="CH96" s="22"/>
      <c r="CI96" s="22"/>
      <c r="CJ96" s="22"/>
      <c r="CK96" s="22"/>
      <c r="CL96" s="22"/>
      <c r="CM96" s="22"/>
      <c r="CN96" s="22"/>
      <c r="CO96" s="22"/>
      <c r="CP96" s="23">
        <f t="shared" si="44"/>
        <v>1</v>
      </c>
      <c r="CQ96" s="22">
        <f t="shared" si="89"/>
        <v>450000000</v>
      </c>
      <c r="CR96" s="22">
        <f t="shared" si="92"/>
        <v>0</v>
      </c>
      <c r="CS96" s="22">
        <f t="shared" si="90"/>
        <v>0</v>
      </c>
      <c r="CT96" s="22">
        <f t="shared" si="90"/>
        <v>450000000</v>
      </c>
      <c r="CU96" s="22">
        <f t="shared" si="90"/>
        <v>0</v>
      </c>
      <c r="CV96" s="22">
        <f t="shared" si="90"/>
        <v>0</v>
      </c>
      <c r="CW96" s="22">
        <f t="shared" si="90"/>
        <v>0</v>
      </c>
      <c r="CX96" s="22">
        <f t="shared" si="90"/>
        <v>0</v>
      </c>
      <c r="CY96" s="22">
        <f t="shared" si="90"/>
        <v>0</v>
      </c>
      <c r="CZ96" s="22">
        <f t="shared" si="90"/>
        <v>0</v>
      </c>
      <c r="DA96" s="22">
        <f t="shared" si="90"/>
        <v>0</v>
      </c>
      <c r="DB96" s="22">
        <f t="shared" si="90"/>
        <v>0</v>
      </c>
      <c r="DC96" s="22">
        <f t="shared" si="90"/>
        <v>0</v>
      </c>
      <c r="DD96" s="22">
        <f t="shared" si="90"/>
        <v>0</v>
      </c>
      <c r="DE96" s="22">
        <f t="shared" si="90"/>
        <v>0</v>
      </c>
      <c r="DF96" s="22">
        <f t="shared" si="90"/>
        <v>0</v>
      </c>
      <c r="DG96" s="22">
        <f t="shared" si="90"/>
        <v>0</v>
      </c>
      <c r="DH96" s="22">
        <f t="shared" si="90"/>
        <v>0</v>
      </c>
      <c r="DI96" s="22">
        <f t="shared" si="91"/>
        <v>0</v>
      </c>
      <c r="DJ96" s="22">
        <f t="shared" si="91"/>
        <v>0</v>
      </c>
      <c r="DK96" s="22">
        <f t="shared" si="91"/>
        <v>0</v>
      </c>
      <c r="DM96" s="26">
        <f t="shared" si="76"/>
        <v>450000000</v>
      </c>
      <c r="DN96" s="154"/>
      <c r="DO96" s="150"/>
      <c r="DP96" s="155">
        <v>450000000</v>
      </c>
      <c r="DQ96" s="155"/>
      <c r="DR96" s="155"/>
      <c r="DS96" s="153"/>
      <c r="DT96" s="162"/>
      <c r="DU96" s="162"/>
    </row>
    <row r="97" spans="1:125" ht="31.5" hidden="1" customHeight="1" x14ac:dyDescent="0.25">
      <c r="A97" s="170"/>
      <c r="B97" s="173"/>
      <c r="C97" s="49" t="s">
        <v>301</v>
      </c>
      <c r="D97" s="19" t="s">
        <v>302</v>
      </c>
      <c r="E97" s="79">
        <v>211</v>
      </c>
      <c r="F97" s="21" t="s">
        <v>303</v>
      </c>
      <c r="G97" s="22">
        <f t="shared" si="83"/>
        <v>265000000</v>
      </c>
      <c r="H97" s="31"/>
      <c r="I97" s="22">
        <v>112000000</v>
      </c>
      <c r="J97" s="22"/>
      <c r="K97" s="22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>
        <v>153000000</v>
      </c>
      <c r="W97" s="22"/>
      <c r="X97" s="22"/>
      <c r="Y97" s="22"/>
      <c r="Z97" s="22"/>
      <c r="AA97" s="22"/>
      <c r="AB97" s="23">
        <f t="shared" si="56"/>
        <v>0.61635801886792452</v>
      </c>
      <c r="AC97" s="22">
        <f t="shared" si="84"/>
        <v>163334875</v>
      </c>
      <c r="AD97" s="22"/>
      <c r="AE97" s="22">
        <f>+'[1]ENERO 2017'!$K$81</f>
        <v>112000000</v>
      </c>
      <c r="AF97" s="22"/>
      <c r="AG97" s="22"/>
      <c r="AH97" s="22"/>
      <c r="AI97" s="22"/>
      <c r="AJ97" s="22"/>
      <c r="AK97" s="22"/>
      <c r="AL97" s="22"/>
      <c r="AM97" s="22"/>
      <c r="AN97" s="22"/>
      <c r="AO97" s="22"/>
      <c r="AP97" s="22"/>
      <c r="AQ97" s="22"/>
      <c r="AR97" s="22">
        <f>+'[2]FEBRERO 2017'!$X$87</f>
        <v>51334875</v>
      </c>
      <c r="AS97" s="22"/>
      <c r="AT97" s="22"/>
      <c r="AU97" s="22"/>
      <c r="AV97" s="22"/>
      <c r="AW97" s="22"/>
      <c r="AX97" s="23">
        <f t="shared" si="57"/>
        <v>0.38364198113207548</v>
      </c>
      <c r="AY97" s="22">
        <f t="shared" si="85"/>
        <v>101665125</v>
      </c>
      <c r="AZ97" s="22">
        <f t="shared" si="86"/>
        <v>0</v>
      </c>
      <c r="BA97" s="22">
        <f t="shared" si="86"/>
        <v>0</v>
      </c>
      <c r="BB97" s="22">
        <f t="shared" si="86"/>
        <v>0</v>
      </c>
      <c r="BC97" s="22">
        <f t="shared" si="86"/>
        <v>0</v>
      </c>
      <c r="BD97" s="22">
        <f t="shared" si="86"/>
        <v>0</v>
      </c>
      <c r="BE97" s="22">
        <f t="shared" si="86"/>
        <v>0</v>
      </c>
      <c r="BF97" s="22">
        <f t="shared" si="86"/>
        <v>0</v>
      </c>
      <c r="BG97" s="22">
        <f t="shared" si="86"/>
        <v>0</v>
      </c>
      <c r="BH97" s="22">
        <f t="shared" si="86"/>
        <v>0</v>
      </c>
      <c r="BI97" s="22">
        <f t="shared" si="86"/>
        <v>0</v>
      </c>
      <c r="BJ97" s="22">
        <f t="shared" si="86"/>
        <v>0</v>
      </c>
      <c r="BK97" s="22">
        <f t="shared" si="86"/>
        <v>0</v>
      </c>
      <c r="BL97" s="22">
        <f t="shared" si="86"/>
        <v>0</v>
      </c>
      <c r="BM97" s="22">
        <f t="shared" si="86"/>
        <v>0</v>
      </c>
      <c r="BN97" s="22">
        <f t="shared" si="86"/>
        <v>101665125</v>
      </c>
      <c r="BO97" s="22">
        <f t="shared" si="86"/>
        <v>0</v>
      </c>
      <c r="BP97" s="22">
        <f t="shared" si="87"/>
        <v>0</v>
      </c>
      <c r="BQ97" s="22">
        <f t="shared" si="87"/>
        <v>0</v>
      </c>
      <c r="BR97" s="22">
        <f t="shared" si="87"/>
        <v>0</v>
      </c>
      <c r="BS97" s="22">
        <f t="shared" si="87"/>
        <v>0</v>
      </c>
      <c r="BT97" s="23">
        <f t="shared" si="59"/>
        <v>0.55847338490566034</v>
      </c>
      <c r="BU97" s="22">
        <f t="shared" si="88"/>
        <v>147995447</v>
      </c>
      <c r="BV97" s="22"/>
      <c r="BW97" s="22">
        <f>+'[1]ENERO 2017'!$H$84</f>
        <v>110832974</v>
      </c>
      <c r="BX97" s="22"/>
      <c r="BY97" s="22"/>
      <c r="BZ97" s="22"/>
      <c r="CA97" s="22"/>
      <c r="CB97" s="22"/>
      <c r="CC97" s="22"/>
      <c r="CD97" s="22"/>
      <c r="CE97" s="22"/>
      <c r="CF97" s="22"/>
      <c r="CG97" s="22"/>
      <c r="CH97" s="22"/>
      <c r="CI97" s="22"/>
      <c r="CJ97" s="22">
        <f>+'[2]FEBRERO 2017'!$H$88</f>
        <v>37162473</v>
      </c>
      <c r="CK97" s="22"/>
      <c r="CL97" s="22"/>
      <c r="CM97" s="22"/>
      <c r="CN97" s="22"/>
      <c r="CO97" s="22"/>
      <c r="CP97" s="23">
        <f t="shared" si="44"/>
        <v>0.44152661509433966</v>
      </c>
      <c r="CQ97" s="22">
        <f t="shared" si="89"/>
        <v>117004553</v>
      </c>
      <c r="CR97" s="22">
        <f t="shared" si="92"/>
        <v>0</v>
      </c>
      <c r="CS97" s="22">
        <f t="shared" si="90"/>
        <v>1167026</v>
      </c>
      <c r="CT97" s="22">
        <f t="shared" si="90"/>
        <v>0</v>
      </c>
      <c r="CU97" s="22">
        <f t="shared" si="90"/>
        <v>0</v>
      </c>
      <c r="CV97" s="22">
        <f t="shared" si="90"/>
        <v>0</v>
      </c>
      <c r="CW97" s="22">
        <f t="shared" si="90"/>
        <v>0</v>
      </c>
      <c r="CX97" s="22">
        <f t="shared" si="90"/>
        <v>0</v>
      </c>
      <c r="CY97" s="22">
        <f t="shared" si="90"/>
        <v>0</v>
      </c>
      <c r="CZ97" s="22">
        <f t="shared" si="90"/>
        <v>0</v>
      </c>
      <c r="DA97" s="22">
        <f t="shared" si="90"/>
        <v>0</v>
      </c>
      <c r="DB97" s="22">
        <f t="shared" si="90"/>
        <v>0</v>
      </c>
      <c r="DC97" s="22">
        <f t="shared" si="90"/>
        <v>0</v>
      </c>
      <c r="DD97" s="22">
        <f t="shared" si="90"/>
        <v>0</v>
      </c>
      <c r="DE97" s="22">
        <f t="shared" si="90"/>
        <v>0</v>
      </c>
      <c r="DF97" s="22">
        <f t="shared" si="90"/>
        <v>115837527</v>
      </c>
      <c r="DG97" s="22">
        <f t="shared" si="90"/>
        <v>0</v>
      </c>
      <c r="DH97" s="22">
        <f t="shared" si="90"/>
        <v>0</v>
      </c>
      <c r="DI97" s="22">
        <f t="shared" si="91"/>
        <v>0</v>
      </c>
      <c r="DJ97" s="22">
        <f t="shared" si="91"/>
        <v>0</v>
      </c>
      <c r="DK97" s="22">
        <f t="shared" si="91"/>
        <v>0</v>
      </c>
      <c r="DM97" s="26">
        <f t="shared" si="76"/>
        <v>265000000</v>
      </c>
      <c r="DN97" s="154"/>
      <c r="DO97" s="150"/>
      <c r="DP97" s="155">
        <v>265000000</v>
      </c>
      <c r="DQ97" s="152"/>
      <c r="DR97" s="152"/>
      <c r="DS97" s="153"/>
      <c r="DT97" s="162"/>
      <c r="DU97" s="162"/>
    </row>
    <row r="98" spans="1:125" s="68" customFormat="1" ht="50.25" hidden="1" customHeight="1" x14ac:dyDescent="0.25">
      <c r="A98" s="82"/>
      <c r="B98" s="19" t="s">
        <v>304</v>
      </c>
      <c r="C98" s="80" t="s">
        <v>305</v>
      </c>
      <c r="D98" s="19" t="s">
        <v>306</v>
      </c>
      <c r="E98" s="78" t="s">
        <v>307</v>
      </c>
      <c r="F98" s="21" t="s">
        <v>308</v>
      </c>
      <c r="G98" s="22">
        <f t="shared" si="83"/>
        <v>700456632</v>
      </c>
      <c r="H98" s="25"/>
      <c r="I98" s="56"/>
      <c r="J98" s="22"/>
      <c r="K98" s="22"/>
      <c r="L98" s="22"/>
      <c r="M98" s="22"/>
      <c r="N98" s="22"/>
      <c r="O98" s="22"/>
      <c r="P98" s="22"/>
      <c r="Q98" s="22"/>
      <c r="R98" s="22"/>
      <c r="S98" s="22"/>
      <c r="T98" s="22"/>
      <c r="U98" s="22"/>
      <c r="V98" s="22"/>
      <c r="W98" s="22"/>
      <c r="X98" s="22"/>
      <c r="Y98" s="22">
        <f>300856785+366514874</f>
        <v>667371659</v>
      </c>
      <c r="Z98" s="22">
        <v>33084973</v>
      </c>
      <c r="AA98" s="22"/>
      <c r="AB98" s="67">
        <f t="shared" si="56"/>
        <v>0.29832588407843069</v>
      </c>
      <c r="AC98" s="22">
        <f t="shared" si="84"/>
        <v>208964344</v>
      </c>
      <c r="AD98" s="56"/>
      <c r="AE98" s="56"/>
      <c r="AF98" s="56"/>
      <c r="AG98" s="56"/>
      <c r="AH98" s="56"/>
      <c r="AI98" s="56"/>
      <c r="AJ98" s="56"/>
      <c r="AK98" s="56"/>
      <c r="AL98" s="56"/>
      <c r="AM98" s="56"/>
      <c r="AN98" s="56"/>
      <c r="AO98" s="56"/>
      <c r="AP98" s="56"/>
      <c r="AQ98" s="56"/>
      <c r="AR98" s="56"/>
      <c r="AS98" s="56"/>
      <c r="AT98" s="56"/>
      <c r="AU98" s="56">
        <f>+'[1]ENERO 2017'!$R$891</f>
        <v>175879371</v>
      </c>
      <c r="AV98" s="56">
        <f>+'[1]ENERO 2017'!$S$891</f>
        <v>33084973</v>
      </c>
      <c r="AW98" s="56"/>
      <c r="AX98" s="67">
        <f t="shared" si="57"/>
        <v>0.70167411592156936</v>
      </c>
      <c r="AY98" s="22">
        <f t="shared" si="85"/>
        <v>491492288</v>
      </c>
      <c r="AZ98" s="22">
        <f t="shared" si="86"/>
        <v>0</v>
      </c>
      <c r="BA98" s="22">
        <f t="shared" si="86"/>
        <v>0</v>
      </c>
      <c r="BB98" s="22">
        <f t="shared" si="86"/>
        <v>0</v>
      </c>
      <c r="BC98" s="22">
        <f t="shared" si="86"/>
        <v>0</v>
      </c>
      <c r="BD98" s="22">
        <f t="shared" si="86"/>
        <v>0</v>
      </c>
      <c r="BE98" s="22">
        <f t="shared" si="86"/>
        <v>0</v>
      </c>
      <c r="BF98" s="22">
        <f t="shared" si="86"/>
        <v>0</v>
      </c>
      <c r="BG98" s="22">
        <f t="shared" si="86"/>
        <v>0</v>
      </c>
      <c r="BH98" s="22">
        <f t="shared" si="86"/>
        <v>0</v>
      </c>
      <c r="BI98" s="22">
        <f t="shared" si="86"/>
        <v>0</v>
      </c>
      <c r="BJ98" s="22">
        <f t="shared" si="86"/>
        <v>0</v>
      </c>
      <c r="BK98" s="22">
        <f t="shared" si="86"/>
        <v>0</v>
      </c>
      <c r="BL98" s="22">
        <f t="shared" si="86"/>
        <v>0</v>
      </c>
      <c r="BM98" s="22">
        <f t="shared" si="86"/>
        <v>0</v>
      </c>
      <c r="BN98" s="22">
        <f t="shared" si="86"/>
        <v>0</v>
      </c>
      <c r="BO98" s="22">
        <f t="shared" si="86"/>
        <v>0</v>
      </c>
      <c r="BP98" s="22">
        <f t="shared" si="87"/>
        <v>0</v>
      </c>
      <c r="BQ98" s="22">
        <f t="shared" si="87"/>
        <v>491492288</v>
      </c>
      <c r="BR98" s="22">
        <f t="shared" si="87"/>
        <v>0</v>
      </c>
      <c r="BS98" s="22">
        <f t="shared" si="87"/>
        <v>0</v>
      </c>
      <c r="BT98" s="67">
        <f t="shared" si="59"/>
        <v>0.29694760602966208</v>
      </c>
      <c r="BU98" s="22">
        <f t="shared" si="88"/>
        <v>207998920</v>
      </c>
      <c r="BV98" s="56"/>
      <c r="BW98" s="56"/>
      <c r="BX98" s="56"/>
      <c r="BY98" s="56"/>
      <c r="BZ98" s="56"/>
      <c r="CA98" s="56"/>
      <c r="CB98" s="56"/>
      <c r="CC98" s="56"/>
      <c r="CD98" s="56"/>
      <c r="CE98" s="56"/>
      <c r="CF98" s="56"/>
      <c r="CG98" s="56"/>
      <c r="CH98" s="56"/>
      <c r="CI98" s="56"/>
      <c r="CJ98" s="56"/>
      <c r="CK98" s="56"/>
      <c r="CL98" s="56"/>
      <c r="CM98" s="56">
        <f>+'[1]ENERO 2017'!$H$892</f>
        <v>175165320</v>
      </c>
      <c r="CN98" s="56">
        <f>+'[1]ENERO 2017'!$H$908</f>
        <v>32833600</v>
      </c>
      <c r="CO98" s="56"/>
      <c r="CP98" s="67">
        <f t="shared" si="44"/>
        <v>0.70305239397033792</v>
      </c>
      <c r="CQ98" s="22">
        <f t="shared" si="89"/>
        <v>492457712</v>
      </c>
      <c r="CR98" s="22">
        <f t="shared" si="92"/>
        <v>0</v>
      </c>
      <c r="CS98" s="22">
        <f t="shared" si="90"/>
        <v>0</v>
      </c>
      <c r="CT98" s="22">
        <f t="shared" si="90"/>
        <v>0</v>
      </c>
      <c r="CU98" s="22">
        <f t="shared" si="90"/>
        <v>0</v>
      </c>
      <c r="CV98" s="22">
        <f t="shared" si="90"/>
        <v>0</v>
      </c>
      <c r="CW98" s="22">
        <f t="shared" si="90"/>
        <v>0</v>
      </c>
      <c r="CX98" s="22">
        <f t="shared" si="90"/>
        <v>0</v>
      </c>
      <c r="CY98" s="22">
        <f t="shared" si="90"/>
        <v>0</v>
      </c>
      <c r="CZ98" s="22">
        <f t="shared" si="90"/>
        <v>0</v>
      </c>
      <c r="DA98" s="22">
        <f t="shared" si="90"/>
        <v>0</v>
      </c>
      <c r="DB98" s="22">
        <f t="shared" si="90"/>
        <v>0</v>
      </c>
      <c r="DC98" s="22">
        <f t="shared" si="90"/>
        <v>0</v>
      </c>
      <c r="DD98" s="22">
        <f t="shared" si="90"/>
        <v>0</v>
      </c>
      <c r="DE98" s="22">
        <f t="shared" si="90"/>
        <v>0</v>
      </c>
      <c r="DF98" s="22">
        <f t="shared" si="90"/>
        <v>0</v>
      </c>
      <c r="DG98" s="22">
        <f t="shared" si="90"/>
        <v>0</v>
      </c>
      <c r="DH98" s="22">
        <f t="shared" si="90"/>
        <v>0</v>
      </c>
      <c r="DI98" s="22">
        <f t="shared" si="91"/>
        <v>492206339</v>
      </c>
      <c r="DJ98" s="22">
        <f t="shared" si="91"/>
        <v>251373</v>
      </c>
      <c r="DK98" s="22">
        <f t="shared" si="91"/>
        <v>0</v>
      </c>
      <c r="DM98" s="26">
        <f t="shared" si="76"/>
        <v>700456632</v>
      </c>
      <c r="DN98" s="154"/>
      <c r="DO98" s="150"/>
      <c r="DP98" s="155">
        <v>700456632</v>
      </c>
      <c r="DQ98" s="152"/>
      <c r="DR98" s="152"/>
      <c r="DS98" s="153"/>
      <c r="DT98" s="164"/>
      <c r="DU98" s="164"/>
    </row>
    <row r="99" spans="1:125" ht="36.75" hidden="1" customHeight="1" x14ac:dyDescent="0.25">
      <c r="A99" s="170" t="s">
        <v>275</v>
      </c>
      <c r="B99" s="172" t="s">
        <v>309</v>
      </c>
      <c r="C99" s="49" t="s">
        <v>310</v>
      </c>
      <c r="D99" s="19" t="s">
        <v>311</v>
      </c>
      <c r="E99" s="79">
        <v>510</v>
      </c>
      <c r="F99" s="21" t="s">
        <v>312</v>
      </c>
      <c r="G99" s="22">
        <f t="shared" si="83"/>
        <v>115954283</v>
      </c>
      <c r="H99" s="22"/>
      <c r="I99" s="22">
        <v>115954283</v>
      </c>
      <c r="J99" s="22"/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  <c r="AA99" s="22"/>
      <c r="AB99" s="23">
        <f t="shared" si="56"/>
        <v>0.48710806999686246</v>
      </c>
      <c r="AC99" s="22">
        <f t="shared" si="84"/>
        <v>56482267</v>
      </c>
      <c r="AD99" s="22"/>
      <c r="AE99" s="22">
        <f>+'[1]ENERO 2017'!$K$639</f>
        <v>56482267</v>
      </c>
      <c r="AF99" s="22"/>
      <c r="AG99" s="22"/>
      <c r="AH99" s="22"/>
      <c r="AI99" s="22"/>
      <c r="AJ99" s="22"/>
      <c r="AK99" s="22"/>
      <c r="AL99" s="22"/>
      <c r="AM99" s="22"/>
      <c r="AN99" s="22"/>
      <c r="AO99" s="22"/>
      <c r="AP99" s="22"/>
      <c r="AQ99" s="22"/>
      <c r="AR99" s="22"/>
      <c r="AS99" s="22"/>
      <c r="AT99" s="22"/>
      <c r="AU99" s="22"/>
      <c r="AV99" s="22"/>
      <c r="AW99" s="22"/>
      <c r="AX99" s="23">
        <f t="shared" si="57"/>
        <v>0.5128919300031376</v>
      </c>
      <c r="AY99" s="22">
        <f t="shared" si="85"/>
        <v>59472016</v>
      </c>
      <c r="AZ99" s="22">
        <f t="shared" si="86"/>
        <v>0</v>
      </c>
      <c r="BA99" s="22">
        <f t="shared" si="86"/>
        <v>59472016</v>
      </c>
      <c r="BB99" s="22">
        <f t="shared" si="86"/>
        <v>0</v>
      </c>
      <c r="BC99" s="22">
        <f t="shared" si="86"/>
        <v>0</v>
      </c>
      <c r="BD99" s="22">
        <f t="shared" si="86"/>
        <v>0</v>
      </c>
      <c r="BE99" s="22">
        <f t="shared" si="86"/>
        <v>0</v>
      </c>
      <c r="BF99" s="22">
        <f t="shared" si="86"/>
        <v>0</v>
      </c>
      <c r="BG99" s="22">
        <f t="shared" si="86"/>
        <v>0</v>
      </c>
      <c r="BH99" s="22">
        <f t="shared" si="86"/>
        <v>0</v>
      </c>
      <c r="BI99" s="22">
        <f t="shared" si="86"/>
        <v>0</v>
      </c>
      <c r="BJ99" s="22">
        <f t="shared" si="86"/>
        <v>0</v>
      </c>
      <c r="BK99" s="22">
        <f t="shared" si="86"/>
        <v>0</v>
      </c>
      <c r="BL99" s="22">
        <f t="shared" si="86"/>
        <v>0</v>
      </c>
      <c r="BM99" s="22">
        <f t="shared" si="86"/>
        <v>0</v>
      </c>
      <c r="BN99" s="22">
        <f t="shared" si="86"/>
        <v>0</v>
      </c>
      <c r="BO99" s="22">
        <f t="shared" si="86"/>
        <v>0</v>
      </c>
      <c r="BP99" s="22">
        <f t="shared" si="87"/>
        <v>0</v>
      </c>
      <c r="BQ99" s="22">
        <f t="shared" si="87"/>
        <v>0</v>
      </c>
      <c r="BR99" s="22">
        <f t="shared" si="87"/>
        <v>0</v>
      </c>
      <c r="BS99" s="22">
        <f t="shared" si="87"/>
        <v>0</v>
      </c>
      <c r="BT99" s="23">
        <f t="shared" si="59"/>
        <v>0.48468810763980147</v>
      </c>
      <c r="BU99" s="22">
        <f t="shared" si="88"/>
        <v>56201662</v>
      </c>
      <c r="BV99" s="22"/>
      <c r="BW99" s="22">
        <f>+'[1]ENERO 2017'!$H$637</f>
        <v>56201662</v>
      </c>
      <c r="BX99" s="22"/>
      <c r="BY99" s="22"/>
      <c r="BZ99" s="22"/>
      <c r="CA99" s="22"/>
      <c r="CB99" s="22"/>
      <c r="CC99" s="22"/>
      <c r="CD99" s="22"/>
      <c r="CE99" s="22"/>
      <c r="CF99" s="22"/>
      <c r="CG99" s="22"/>
      <c r="CH99" s="22"/>
      <c r="CI99" s="22"/>
      <c r="CJ99" s="22"/>
      <c r="CK99" s="22"/>
      <c r="CL99" s="22"/>
      <c r="CM99" s="22"/>
      <c r="CN99" s="22"/>
      <c r="CO99" s="22"/>
      <c r="CP99" s="23">
        <f t="shared" si="44"/>
        <v>0.51531189236019848</v>
      </c>
      <c r="CQ99" s="22">
        <f t="shared" si="89"/>
        <v>59752621</v>
      </c>
      <c r="CR99" s="22">
        <f t="shared" si="92"/>
        <v>0</v>
      </c>
      <c r="CS99" s="22">
        <f t="shared" si="90"/>
        <v>59752621</v>
      </c>
      <c r="CT99" s="22">
        <f t="shared" si="90"/>
        <v>0</v>
      </c>
      <c r="CU99" s="22">
        <f t="shared" si="90"/>
        <v>0</v>
      </c>
      <c r="CV99" s="22">
        <f t="shared" si="90"/>
        <v>0</v>
      </c>
      <c r="CW99" s="22">
        <f t="shared" si="90"/>
        <v>0</v>
      </c>
      <c r="CX99" s="22">
        <f t="shared" si="90"/>
        <v>0</v>
      </c>
      <c r="CY99" s="22">
        <f t="shared" si="90"/>
        <v>0</v>
      </c>
      <c r="CZ99" s="22">
        <f t="shared" si="90"/>
        <v>0</v>
      </c>
      <c r="DA99" s="22">
        <f t="shared" si="90"/>
        <v>0</v>
      </c>
      <c r="DB99" s="22">
        <f t="shared" si="90"/>
        <v>0</v>
      </c>
      <c r="DC99" s="22">
        <f t="shared" si="90"/>
        <v>0</v>
      </c>
      <c r="DD99" s="22">
        <f t="shared" si="90"/>
        <v>0</v>
      </c>
      <c r="DE99" s="22">
        <f t="shared" si="90"/>
        <v>0</v>
      </c>
      <c r="DF99" s="22">
        <f t="shared" si="90"/>
        <v>0</v>
      </c>
      <c r="DG99" s="22">
        <f t="shared" si="90"/>
        <v>0</v>
      </c>
      <c r="DH99" s="22">
        <f t="shared" si="90"/>
        <v>0</v>
      </c>
      <c r="DI99" s="22">
        <f t="shared" si="91"/>
        <v>0</v>
      </c>
      <c r="DJ99" s="22">
        <f t="shared" si="91"/>
        <v>0</v>
      </c>
      <c r="DK99" s="22">
        <f t="shared" si="91"/>
        <v>0</v>
      </c>
      <c r="DM99" s="26">
        <f t="shared" si="76"/>
        <v>115954283</v>
      </c>
      <c r="DN99" s="154"/>
      <c r="DO99" s="154"/>
      <c r="DP99" s="155">
        <v>115954283</v>
      </c>
      <c r="DQ99" s="152"/>
      <c r="DR99" s="152"/>
      <c r="DS99" s="153"/>
      <c r="DT99" s="162"/>
      <c r="DU99" s="162"/>
    </row>
    <row r="100" spans="1:125" ht="51" hidden="1" customHeight="1" x14ac:dyDescent="0.25">
      <c r="A100" s="170"/>
      <c r="B100" s="173"/>
      <c r="C100" s="49" t="s">
        <v>313</v>
      </c>
      <c r="D100" s="19" t="s">
        <v>314</v>
      </c>
      <c r="E100" s="79">
        <v>510</v>
      </c>
      <c r="F100" s="21" t="s">
        <v>312</v>
      </c>
      <c r="G100" s="22">
        <f t="shared" si="83"/>
        <v>134000000</v>
      </c>
      <c r="H100" s="22"/>
      <c r="I100" s="22">
        <v>134000000</v>
      </c>
      <c r="J100" s="22"/>
      <c r="K100" s="22"/>
      <c r="L100" s="22"/>
      <c r="M100" s="22"/>
      <c r="N100" s="22"/>
      <c r="O100" s="22"/>
      <c r="P100" s="22"/>
      <c r="Q100" s="22"/>
      <c r="R100" s="22"/>
      <c r="S100" s="22"/>
      <c r="T100" s="22"/>
      <c r="U100" s="22"/>
      <c r="V100" s="22"/>
      <c r="W100" s="22"/>
      <c r="X100" s="22"/>
      <c r="Y100" s="22"/>
      <c r="Z100" s="22"/>
      <c r="AA100" s="22"/>
      <c r="AB100" s="23">
        <f t="shared" si="56"/>
        <v>0.42150945522388061</v>
      </c>
      <c r="AC100" s="22">
        <f t="shared" si="84"/>
        <v>56482267</v>
      </c>
      <c r="AD100" s="22"/>
      <c r="AE100" s="22">
        <f>+'[1]ENERO 2017'!$K$649</f>
        <v>56482267</v>
      </c>
      <c r="AF100" s="22"/>
      <c r="AG100" s="22"/>
      <c r="AH100" s="22"/>
      <c r="AI100" s="22"/>
      <c r="AJ100" s="22"/>
      <c r="AK100" s="22"/>
      <c r="AL100" s="22"/>
      <c r="AM100" s="22"/>
      <c r="AN100" s="22"/>
      <c r="AO100" s="22"/>
      <c r="AP100" s="22"/>
      <c r="AQ100" s="22"/>
      <c r="AR100" s="22"/>
      <c r="AS100" s="22"/>
      <c r="AT100" s="22"/>
      <c r="AU100" s="22"/>
      <c r="AV100" s="22"/>
      <c r="AW100" s="22"/>
      <c r="AX100" s="23">
        <f t="shared" si="57"/>
        <v>0.57849054477611939</v>
      </c>
      <c r="AY100" s="22">
        <f t="shared" si="85"/>
        <v>77517733</v>
      </c>
      <c r="AZ100" s="22">
        <f t="shared" si="86"/>
        <v>0</v>
      </c>
      <c r="BA100" s="22">
        <f t="shared" si="86"/>
        <v>77517733</v>
      </c>
      <c r="BB100" s="22">
        <f t="shared" si="86"/>
        <v>0</v>
      </c>
      <c r="BC100" s="22">
        <f t="shared" si="86"/>
        <v>0</v>
      </c>
      <c r="BD100" s="22">
        <f t="shared" si="86"/>
        <v>0</v>
      </c>
      <c r="BE100" s="22">
        <f t="shared" si="86"/>
        <v>0</v>
      </c>
      <c r="BF100" s="22">
        <f t="shared" si="86"/>
        <v>0</v>
      </c>
      <c r="BG100" s="22">
        <f t="shared" si="86"/>
        <v>0</v>
      </c>
      <c r="BH100" s="22">
        <f t="shared" si="86"/>
        <v>0</v>
      </c>
      <c r="BI100" s="22">
        <f t="shared" si="86"/>
        <v>0</v>
      </c>
      <c r="BJ100" s="22">
        <f t="shared" si="86"/>
        <v>0</v>
      </c>
      <c r="BK100" s="22">
        <f t="shared" si="86"/>
        <v>0</v>
      </c>
      <c r="BL100" s="22">
        <f t="shared" si="86"/>
        <v>0</v>
      </c>
      <c r="BM100" s="22">
        <f t="shared" si="86"/>
        <v>0</v>
      </c>
      <c r="BN100" s="22">
        <f t="shared" si="86"/>
        <v>0</v>
      </c>
      <c r="BO100" s="22">
        <f t="shared" si="86"/>
        <v>0</v>
      </c>
      <c r="BP100" s="22">
        <f t="shared" si="87"/>
        <v>0</v>
      </c>
      <c r="BQ100" s="22">
        <f t="shared" si="87"/>
        <v>0</v>
      </c>
      <c r="BR100" s="22">
        <f t="shared" si="87"/>
        <v>0</v>
      </c>
      <c r="BS100" s="22">
        <f t="shared" si="87"/>
        <v>0</v>
      </c>
      <c r="BT100" s="23">
        <f t="shared" si="59"/>
        <v>0.42150945522388061</v>
      </c>
      <c r="BU100" s="22">
        <f t="shared" si="88"/>
        <v>56482267</v>
      </c>
      <c r="BV100" s="22"/>
      <c r="BW100" s="22">
        <f>+'[1]ENERO 2017'!$H$647</f>
        <v>56482267</v>
      </c>
      <c r="BX100" s="22"/>
      <c r="BY100" s="22"/>
      <c r="BZ100" s="22"/>
      <c r="CA100" s="22"/>
      <c r="CB100" s="22"/>
      <c r="CC100" s="22"/>
      <c r="CD100" s="22"/>
      <c r="CE100" s="22"/>
      <c r="CF100" s="22"/>
      <c r="CG100" s="22"/>
      <c r="CH100" s="22"/>
      <c r="CI100" s="22"/>
      <c r="CJ100" s="22"/>
      <c r="CK100" s="22"/>
      <c r="CL100" s="22"/>
      <c r="CM100" s="22"/>
      <c r="CN100" s="22"/>
      <c r="CO100" s="22"/>
      <c r="CP100" s="23">
        <f t="shared" si="44"/>
        <v>0.57849054477611939</v>
      </c>
      <c r="CQ100" s="22">
        <f t="shared" si="89"/>
        <v>77517733</v>
      </c>
      <c r="CR100" s="22">
        <f t="shared" si="92"/>
        <v>0</v>
      </c>
      <c r="CS100" s="22">
        <f t="shared" si="90"/>
        <v>77517733</v>
      </c>
      <c r="CT100" s="22">
        <f t="shared" si="90"/>
        <v>0</v>
      </c>
      <c r="CU100" s="22">
        <f t="shared" si="90"/>
        <v>0</v>
      </c>
      <c r="CV100" s="22">
        <f t="shared" si="90"/>
        <v>0</v>
      </c>
      <c r="CW100" s="22">
        <f t="shared" si="90"/>
        <v>0</v>
      </c>
      <c r="CX100" s="22">
        <f t="shared" si="90"/>
        <v>0</v>
      </c>
      <c r="CY100" s="22">
        <f t="shared" si="90"/>
        <v>0</v>
      </c>
      <c r="CZ100" s="22">
        <f t="shared" si="90"/>
        <v>0</v>
      </c>
      <c r="DA100" s="22">
        <f t="shared" si="90"/>
        <v>0</v>
      </c>
      <c r="DB100" s="22">
        <f t="shared" si="90"/>
        <v>0</v>
      </c>
      <c r="DC100" s="22">
        <f t="shared" si="90"/>
        <v>0</v>
      </c>
      <c r="DD100" s="22">
        <f t="shared" si="90"/>
        <v>0</v>
      </c>
      <c r="DE100" s="22">
        <f t="shared" si="90"/>
        <v>0</v>
      </c>
      <c r="DF100" s="22">
        <f t="shared" si="90"/>
        <v>0</v>
      </c>
      <c r="DG100" s="22">
        <f t="shared" si="90"/>
        <v>0</v>
      </c>
      <c r="DH100" s="22">
        <f t="shared" si="90"/>
        <v>0</v>
      </c>
      <c r="DI100" s="22">
        <f t="shared" si="91"/>
        <v>0</v>
      </c>
      <c r="DJ100" s="22">
        <f t="shared" si="91"/>
        <v>0</v>
      </c>
      <c r="DK100" s="22">
        <f t="shared" si="91"/>
        <v>0</v>
      </c>
      <c r="DM100" s="26">
        <f t="shared" si="76"/>
        <v>134000000</v>
      </c>
      <c r="DN100" s="154"/>
      <c r="DO100" s="154"/>
      <c r="DP100" s="155">
        <v>134000000</v>
      </c>
      <c r="DQ100" s="155"/>
      <c r="DR100" s="155"/>
      <c r="DS100" s="153"/>
      <c r="DT100" s="162"/>
      <c r="DU100" s="162"/>
    </row>
    <row r="101" spans="1:125" ht="38.25" hidden="1" customHeight="1" x14ac:dyDescent="0.25">
      <c r="A101" s="170"/>
      <c r="B101" s="174"/>
      <c r="C101" s="49" t="s">
        <v>315</v>
      </c>
      <c r="D101" s="19" t="s">
        <v>316</v>
      </c>
      <c r="E101" s="79">
        <v>510</v>
      </c>
      <c r="F101" s="21" t="s">
        <v>312</v>
      </c>
      <c r="G101" s="22">
        <f t="shared" si="83"/>
        <v>31000000</v>
      </c>
      <c r="H101" s="22"/>
      <c r="I101" s="22">
        <v>31000000</v>
      </c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  <c r="AA101" s="22"/>
      <c r="AB101" s="23">
        <f t="shared" si="56"/>
        <v>0</v>
      </c>
      <c r="AC101" s="22">
        <f t="shared" si="84"/>
        <v>0</v>
      </c>
      <c r="AD101" s="22"/>
      <c r="AE101" s="22"/>
      <c r="AF101" s="22"/>
      <c r="AG101" s="22"/>
      <c r="AH101" s="22"/>
      <c r="AI101" s="22"/>
      <c r="AJ101" s="22"/>
      <c r="AK101" s="22"/>
      <c r="AL101" s="22"/>
      <c r="AM101" s="22"/>
      <c r="AN101" s="22"/>
      <c r="AO101" s="22"/>
      <c r="AP101" s="22"/>
      <c r="AQ101" s="22"/>
      <c r="AR101" s="22"/>
      <c r="AS101" s="22"/>
      <c r="AT101" s="22"/>
      <c r="AU101" s="22"/>
      <c r="AV101" s="22"/>
      <c r="AW101" s="22"/>
      <c r="AX101" s="23">
        <f t="shared" si="57"/>
        <v>1</v>
      </c>
      <c r="AY101" s="22">
        <f t="shared" si="85"/>
        <v>31000000</v>
      </c>
      <c r="AZ101" s="22">
        <f t="shared" si="86"/>
        <v>0</v>
      </c>
      <c r="BA101" s="22">
        <f t="shared" si="86"/>
        <v>31000000</v>
      </c>
      <c r="BB101" s="22">
        <f t="shared" si="86"/>
        <v>0</v>
      </c>
      <c r="BC101" s="22">
        <f t="shared" si="86"/>
        <v>0</v>
      </c>
      <c r="BD101" s="22">
        <f t="shared" si="86"/>
        <v>0</v>
      </c>
      <c r="BE101" s="22">
        <f t="shared" si="86"/>
        <v>0</v>
      </c>
      <c r="BF101" s="22">
        <f t="shared" si="86"/>
        <v>0</v>
      </c>
      <c r="BG101" s="22">
        <f t="shared" si="86"/>
        <v>0</v>
      </c>
      <c r="BH101" s="22">
        <f t="shared" si="86"/>
        <v>0</v>
      </c>
      <c r="BI101" s="22">
        <f t="shared" si="86"/>
        <v>0</v>
      </c>
      <c r="BJ101" s="22">
        <f t="shared" si="86"/>
        <v>0</v>
      </c>
      <c r="BK101" s="22">
        <f t="shared" si="86"/>
        <v>0</v>
      </c>
      <c r="BL101" s="22">
        <f t="shared" si="86"/>
        <v>0</v>
      </c>
      <c r="BM101" s="22">
        <f t="shared" si="86"/>
        <v>0</v>
      </c>
      <c r="BN101" s="22">
        <f t="shared" si="86"/>
        <v>0</v>
      </c>
      <c r="BO101" s="22">
        <f t="shared" si="86"/>
        <v>0</v>
      </c>
      <c r="BP101" s="22">
        <f t="shared" si="87"/>
        <v>0</v>
      </c>
      <c r="BQ101" s="22">
        <f t="shared" si="87"/>
        <v>0</v>
      </c>
      <c r="BR101" s="22">
        <f t="shared" si="87"/>
        <v>0</v>
      </c>
      <c r="BS101" s="22">
        <f t="shared" si="87"/>
        <v>0</v>
      </c>
      <c r="BT101" s="23">
        <f t="shared" si="59"/>
        <v>0</v>
      </c>
      <c r="BU101" s="22">
        <f t="shared" si="88"/>
        <v>0</v>
      </c>
      <c r="BV101" s="22"/>
      <c r="BW101" s="22"/>
      <c r="BX101" s="22"/>
      <c r="BY101" s="22"/>
      <c r="BZ101" s="22"/>
      <c r="CA101" s="22"/>
      <c r="CB101" s="22"/>
      <c r="CC101" s="22"/>
      <c r="CD101" s="22"/>
      <c r="CE101" s="22"/>
      <c r="CF101" s="22"/>
      <c r="CG101" s="22"/>
      <c r="CH101" s="22"/>
      <c r="CI101" s="22"/>
      <c r="CJ101" s="22"/>
      <c r="CK101" s="22"/>
      <c r="CL101" s="22"/>
      <c r="CM101" s="22"/>
      <c r="CN101" s="22"/>
      <c r="CO101" s="22"/>
      <c r="CP101" s="23">
        <f t="shared" si="44"/>
        <v>1</v>
      </c>
      <c r="CQ101" s="22">
        <f t="shared" si="89"/>
        <v>31000000</v>
      </c>
      <c r="CR101" s="22">
        <f t="shared" si="92"/>
        <v>0</v>
      </c>
      <c r="CS101" s="22">
        <f t="shared" si="90"/>
        <v>31000000</v>
      </c>
      <c r="CT101" s="22">
        <f t="shared" si="90"/>
        <v>0</v>
      </c>
      <c r="CU101" s="22">
        <f t="shared" si="90"/>
        <v>0</v>
      </c>
      <c r="CV101" s="22">
        <f t="shared" si="90"/>
        <v>0</v>
      </c>
      <c r="CW101" s="22">
        <f t="shared" si="90"/>
        <v>0</v>
      </c>
      <c r="CX101" s="22">
        <f t="shared" si="90"/>
        <v>0</v>
      </c>
      <c r="CY101" s="22">
        <f t="shared" si="90"/>
        <v>0</v>
      </c>
      <c r="CZ101" s="22">
        <f t="shared" si="90"/>
        <v>0</v>
      </c>
      <c r="DA101" s="22">
        <f t="shared" si="90"/>
        <v>0</v>
      </c>
      <c r="DB101" s="22">
        <f t="shared" si="90"/>
        <v>0</v>
      </c>
      <c r="DC101" s="22">
        <f t="shared" si="90"/>
        <v>0</v>
      </c>
      <c r="DD101" s="22">
        <f t="shared" si="90"/>
        <v>0</v>
      </c>
      <c r="DE101" s="22">
        <f t="shared" si="90"/>
        <v>0</v>
      </c>
      <c r="DF101" s="22">
        <f t="shared" si="90"/>
        <v>0</v>
      </c>
      <c r="DG101" s="22">
        <f t="shared" si="90"/>
        <v>0</v>
      </c>
      <c r="DH101" s="22">
        <f t="shared" si="90"/>
        <v>0</v>
      </c>
      <c r="DI101" s="22">
        <f t="shared" si="91"/>
        <v>0</v>
      </c>
      <c r="DJ101" s="22">
        <f t="shared" si="91"/>
        <v>0</v>
      </c>
      <c r="DK101" s="22">
        <f t="shared" si="91"/>
        <v>0</v>
      </c>
      <c r="DM101" s="26">
        <f t="shared" si="76"/>
        <v>31000000</v>
      </c>
      <c r="DN101" s="154"/>
      <c r="DO101" s="154"/>
      <c r="DP101" s="155">
        <v>31000000</v>
      </c>
      <c r="DQ101" s="155"/>
      <c r="DR101" s="155"/>
      <c r="DS101" s="153"/>
      <c r="DT101" s="162"/>
      <c r="DU101" s="162"/>
    </row>
    <row r="102" spans="1:125" ht="32.25" hidden="1" customHeight="1" x14ac:dyDescent="0.25">
      <c r="A102" s="170"/>
      <c r="B102" s="77"/>
      <c r="C102" s="49" t="s">
        <v>317</v>
      </c>
      <c r="D102" s="19" t="s">
        <v>318</v>
      </c>
      <c r="E102" s="79">
        <v>510</v>
      </c>
      <c r="F102" s="21" t="s">
        <v>186</v>
      </c>
      <c r="G102" s="22">
        <f t="shared" si="83"/>
        <v>2000000</v>
      </c>
      <c r="H102" s="22"/>
      <c r="I102" s="22"/>
      <c r="J102" s="22"/>
      <c r="K102" s="22"/>
      <c r="L102" s="22"/>
      <c r="M102" s="22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  <c r="AA102" s="22">
        <v>2000000</v>
      </c>
      <c r="AB102" s="23">
        <f t="shared" si="56"/>
        <v>0</v>
      </c>
      <c r="AC102" s="22">
        <f t="shared" si="84"/>
        <v>0</v>
      </c>
      <c r="AD102" s="22"/>
      <c r="AE102" s="22"/>
      <c r="AF102" s="22"/>
      <c r="AG102" s="22"/>
      <c r="AH102" s="22"/>
      <c r="AI102" s="22"/>
      <c r="AJ102" s="22"/>
      <c r="AK102" s="22"/>
      <c r="AL102" s="22"/>
      <c r="AM102" s="22"/>
      <c r="AN102" s="22"/>
      <c r="AO102" s="22"/>
      <c r="AP102" s="22"/>
      <c r="AQ102" s="22"/>
      <c r="AR102" s="22"/>
      <c r="AS102" s="22"/>
      <c r="AT102" s="22"/>
      <c r="AU102" s="22"/>
      <c r="AV102" s="22"/>
      <c r="AW102" s="22"/>
      <c r="AX102" s="23">
        <f t="shared" si="57"/>
        <v>1</v>
      </c>
      <c r="AY102" s="22">
        <f t="shared" si="85"/>
        <v>2000000</v>
      </c>
      <c r="AZ102" s="22">
        <f t="shared" si="86"/>
        <v>0</v>
      </c>
      <c r="BA102" s="22">
        <f t="shared" si="86"/>
        <v>0</v>
      </c>
      <c r="BB102" s="22">
        <f t="shared" si="86"/>
        <v>0</v>
      </c>
      <c r="BC102" s="22">
        <f t="shared" si="86"/>
        <v>0</v>
      </c>
      <c r="BD102" s="22">
        <f t="shared" si="86"/>
        <v>0</v>
      </c>
      <c r="BE102" s="22">
        <f t="shared" si="86"/>
        <v>0</v>
      </c>
      <c r="BF102" s="22">
        <f t="shared" si="86"/>
        <v>0</v>
      </c>
      <c r="BG102" s="22">
        <f t="shared" si="86"/>
        <v>0</v>
      </c>
      <c r="BH102" s="22">
        <f t="shared" si="86"/>
        <v>0</v>
      </c>
      <c r="BI102" s="22">
        <f t="shared" si="86"/>
        <v>0</v>
      </c>
      <c r="BJ102" s="22">
        <f t="shared" si="86"/>
        <v>0</v>
      </c>
      <c r="BK102" s="22">
        <f t="shared" si="86"/>
        <v>0</v>
      </c>
      <c r="BL102" s="22">
        <f t="shared" si="86"/>
        <v>0</v>
      </c>
      <c r="BM102" s="22">
        <f t="shared" si="86"/>
        <v>0</v>
      </c>
      <c r="BN102" s="22">
        <f t="shared" si="86"/>
        <v>0</v>
      </c>
      <c r="BO102" s="22">
        <f t="shared" si="87"/>
        <v>0</v>
      </c>
      <c r="BP102" s="22">
        <f t="shared" si="87"/>
        <v>0</v>
      </c>
      <c r="BQ102" s="22">
        <f t="shared" si="87"/>
        <v>0</v>
      </c>
      <c r="BR102" s="22">
        <f t="shared" si="87"/>
        <v>0</v>
      </c>
      <c r="BS102" s="22">
        <f t="shared" si="87"/>
        <v>2000000</v>
      </c>
      <c r="BT102" s="23">
        <f t="shared" si="59"/>
        <v>0</v>
      </c>
      <c r="BU102" s="22">
        <f t="shared" si="88"/>
        <v>0</v>
      </c>
      <c r="BV102" s="22"/>
      <c r="BW102" s="22"/>
      <c r="BX102" s="22"/>
      <c r="BY102" s="22"/>
      <c r="BZ102" s="22"/>
      <c r="CA102" s="22"/>
      <c r="CB102" s="22"/>
      <c r="CC102" s="22"/>
      <c r="CD102" s="22"/>
      <c r="CE102" s="22"/>
      <c r="CF102" s="22"/>
      <c r="CG102" s="22"/>
      <c r="CH102" s="22"/>
      <c r="CI102" s="22"/>
      <c r="CJ102" s="22"/>
      <c r="CK102" s="22"/>
      <c r="CL102" s="22"/>
      <c r="CM102" s="22"/>
      <c r="CN102" s="22"/>
      <c r="CO102" s="22"/>
      <c r="CP102" s="23">
        <f t="shared" si="44"/>
        <v>1</v>
      </c>
      <c r="CQ102" s="22">
        <f t="shared" si="89"/>
        <v>2000000</v>
      </c>
      <c r="CR102" s="22">
        <f t="shared" si="92"/>
        <v>0</v>
      </c>
      <c r="CS102" s="22">
        <f t="shared" si="90"/>
        <v>0</v>
      </c>
      <c r="CT102" s="22">
        <f t="shared" si="90"/>
        <v>0</v>
      </c>
      <c r="CU102" s="22">
        <f t="shared" si="90"/>
        <v>0</v>
      </c>
      <c r="CV102" s="22">
        <f t="shared" si="90"/>
        <v>0</v>
      </c>
      <c r="CW102" s="22">
        <f t="shared" si="90"/>
        <v>0</v>
      </c>
      <c r="CX102" s="22">
        <f t="shared" si="90"/>
        <v>0</v>
      </c>
      <c r="CY102" s="22">
        <f t="shared" si="90"/>
        <v>0</v>
      </c>
      <c r="CZ102" s="22">
        <f t="shared" si="90"/>
        <v>0</v>
      </c>
      <c r="DA102" s="22">
        <f t="shared" si="90"/>
        <v>0</v>
      </c>
      <c r="DB102" s="22">
        <f t="shared" si="90"/>
        <v>0</v>
      </c>
      <c r="DC102" s="22">
        <f t="shared" si="90"/>
        <v>0</v>
      </c>
      <c r="DD102" s="22">
        <f t="shared" si="90"/>
        <v>0</v>
      </c>
      <c r="DE102" s="22">
        <f t="shared" si="90"/>
        <v>0</v>
      </c>
      <c r="DF102" s="22">
        <f t="shared" si="90"/>
        <v>0</v>
      </c>
      <c r="DG102" s="22">
        <f t="shared" si="90"/>
        <v>0</v>
      </c>
      <c r="DH102" s="22">
        <f t="shared" si="90"/>
        <v>0</v>
      </c>
      <c r="DI102" s="22">
        <f t="shared" si="91"/>
        <v>0</v>
      </c>
      <c r="DJ102" s="22">
        <f t="shared" si="91"/>
        <v>0</v>
      </c>
      <c r="DK102" s="22">
        <f t="shared" si="91"/>
        <v>2000000</v>
      </c>
      <c r="DM102" s="26">
        <f t="shared" si="76"/>
        <v>2000000</v>
      </c>
      <c r="DN102" s="154"/>
      <c r="DO102" s="154"/>
      <c r="DP102" s="155">
        <v>2000000</v>
      </c>
      <c r="DQ102" s="155"/>
      <c r="DR102" s="155"/>
      <c r="DS102" s="153"/>
      <c r="DT102" s="162"/>
      <c r="DU102" s="162"/>
    </row>
    <row r="103" spans="1:125" ht="39" hidden="1" customHeight="1" x14ac:dyDescent="0.25">
      <c r="A103" s="170"/>
      <c r="B103" s="77" t="s">
        <v>319</v>
      </c>
      <c r="C103" s="49" t="s">
        <v>320</v>
      </c>
      <c r="D103" s="19" t="s">
        <v>321</v>
      </c>
      <c r="E103" s="79">
        <v>510</v>
      </c>
      <c r="F103" s="21" t="s">
        <v>322</v>
      </c>
      <c r="G103" s="22">
        <f t="shared" si="83"/>
        <v>50000000</v>
      </c>
      <c r="H103" s="22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>
        <v>50000000</v>
      </c>
      <c r="W103" s="22"/>
      <c r="X103" s="22"/>
      <c r="Y103" s="22"/>
      <c r="Z103" s="22"/>
      <c r="AA103" s="22"/>
      <c r="AB103" s="23">
        <f t="shared" si="56"/>
        <v>1</v>
      </c>
      <c r="AC103" s="22">
        <f t="shared" si="84"/>
        <v>50000000</v>
      </c>
      <c r="AD103" s="22"/>
      <c r="AE103" s="22"/>
      <c r="AF103" s="22"/>
      <c r="AG103" s="22"/>
      <c r="AH103" s="22"/>
      <c r="AI103" s="22"/>
      <c r="AJ103" s="22"/>
      <c r="AK103" s="22"/>
      <c r="AL103" s="22"/>
      <c r="AM103" s="22"/>
      <c r="AN103" s="22"/>
      <c r="AO103" s="22"/>
      <c r="AP103" s="22"/>
      <c r="AQ103" s="22"/>
      <c r="AR103" s="22">
        <f>+'[2]FEBRERO 2017'!$X$861</f>
        <v>50000000</v>
      </c>
      <c r="AS103" s="22"/>
      <c r="AT103" s="22"/>
      <c r="AU103" s="22"/>
      <c r="AV103" s="22"/>
      <c r="AW103" s="22"/>
      <c r="AX103" s="23">
        <f t="shared" si="57"/>
        <v>0</v>
      </c>
      <c r="AY103" s="22">
        <f t="shared" si="85"/>
        <v>0</v>
      </c>
      <c r="AZ103" s="22">
        <f t="shared" si="86"/>
        <v>0</v>
      </c>
      <c r="BA103" s="22">
        <f t="shared" si="86"/>
        <v>0</v>
      </c>
      <c r="BB103" s="22">
        <f t="shared" si="86"/>
        <v>0</v>
      </c>
      <c r="BC103" s="22">
        <f t="shared" si="86"/>
        <v>0</v>
      </c>
      <c r="BD103" s="22">
        <f t="shared" si="86"/>
        <v>0</v>
      </c>
      <c r="BE103" s="22">
        <f t="shared" si="86"/>
        <v>0</v>
      </c>
      <c r="BF103" s="22">
        <f t="shared" si="86"/>
        <v>0</v>
      </c>
      <c r="BG103" s="22">
        <f t="shared" si="86"/>
        <v>0</v>
      </c>
      <c r="BH103" s="22">
        <f t="shared" si="86"/>
        <v>0</v>
      </c>
      <c r="BI103" s="22">
        <f t="shared" si="86"/>
        <v>0</v>
      </c>
      <c r="BJ103" s="22">
        <f t="shared" si="86"/>
        <v>0</v>
      </c>
      <c r="BK103" s="22">
        <f t="shared" si="86"/>
        <v>0</v>
      </c>
      <c r="BL103" s="22">
        <f t="shared" si="86"/>
        <v>0</v>
      </c>
      <c r="BM103" s="22">
        <f t="shared" si="86"/>
        <v>0</v>
      </c>
      <c r="BN103" s="22">
        <f t="shared" si="86"/>
        <v>0</v>
      </c>
      <c r="BO103" s="22">
        <f t="shared" si="87"/>
        <v>0</v>
      </c>
      <c r="BP103" s="22">
        <f t="shared" si="87"/>
        <v>0</v>
      </c>
      <c r="BQ103" s="22">
        <f t="shared" si="87"/>
        <v>0</v>
      </c>
      <c r="BR103" s="22">
        <f t="shared" si="87"/>
        <v>0</v>
      </c>
      <c r="BS103" s="22">
        <f t="shared" si="87"/>
        <v>0</v>
      </c>
      <c r="BT103" s="23">
        <f t="shared" si="59"/>
        <v>0.18867999999999999</v>
      </c>
      <c r="BU103" s="22">
        <f t="shared" si="88"/>
        <v>9434000</v>
      </c>
      <c r="BV103" s="22"/>
      <c r="BW103" s="22"/>
      <c r="BX103" s="22"/>
      <c r="BY103" s="22"/>
      <c r="BZ103" s="22"/>
      <c r="CA103" s="22"/>
      <c r="CB103" s="22"/>
      <c r="CC103" s="22"/>
      <c r="CD103" s="22"/>
      <c r="CE103" s="22"/>
      <c r="CF103" s="22"/>
      <c r="CG103" s="22"/>
      <c r="CH103" s="22"/>
      <c r="CI103" s="22"/>
      <c r="CJ103" s="22">
        <f>+'[2]FEBRERO 2017'!$H$859</f>
        <v>9434000</v>
      </c>
      <c r="CK103" s="22"/>
      <c r="CL103" s="22"/>
      <c r="CM103" s="22"/>
      <c r="CN103" s="22"/>
      <c r="CO103" s="22"/>
      <c r="CP103" s="23">
        <f t="shared" si="44"/>
        <v>0.81132000000000004</v>
      </c>
      <c r="CQ103" s="22">
        <f t="shared" si="89"/>
        <v>40566000</v>
      </c>
      <c r="CR103" s="22">
        <f t="shared" si="92"/>
        <v>0</v>
      </c>
      <c r="CS103" s="22">
        <f t="shared" si="90"/>
        <v>0</v>
      </c>
      <c r="CT103" s="22">
        <f t="shared" si="90"/>
        <v>0</v>
      </c>
      <c r="CU103" s="22">
        <f t="shared" si="90"/>
        <v>0</v>
      </c>
      <c r="CV103" s="22">
        <f t="shared" si="90"/>
        <v>0</v>
      </c>
      <c r="CW103" s="22">
        <f t="shared" si="90"/>
        <v>0</v>
      </c>
      <c r="CX103" s="22">
        <f t="shared" si="90"/>
        <v>0</v>
      </c>
      <c r="CY103" s="22">
        <f t="shared" si="90"/>
        <v>0</v>
      </c>
      <c r="CZ103" s="22">
        <f t="shared" si="90"/>
        <v>0</v>
      </c>
      <c r="DA103" s="22">
        <f t="shared" si="90"/>
        <v>0</v>
      </c>
      <c r="DB103" s="22">
        <f t="shared" si="90"/>
        <v>0</v>
      </c>
      <c r="DC103" s="22">
        <f t="shared" si="90"/>
        <v>0</v>
      </c>
      <c r="DD103" s="22">
        <f t="shared" si="90"/>
        <v>0</v>
      </c>
      <c r="DE103" s="22">
        <f t="shared" si="90"/>
        <v>0</v>
      </c>
      <c r="DF103" s="22">
        <f t="shared" si="90"/>
        <v>40566000</v>
      </c>
      <c r="DG103" s="22">
        <f t="shared" si="90"/>
        <v>0</v>
      </c>
      <c r="DH103" s="22">
        <f t="shared" si="90"/>
        <v>0</v>
      </c>
      <c r="DI103" s="22">
        <f t="shared" si="91"/>
        <v>0</v>
      </c>
      <c r="DJ103" s="22">
        <f t="shared" si="91"/>
        <v>0</v>
      </c>
      <c r="DK103" s="22">
        <f t="shared" si="91"/>
        <v>0</v>
      </c>
      <c r="DM103" s="26">
        <f t="shared" si="76"/>
        <v>50000000</v>
      </c>
      <c r="DN103" s="154"/>
      <c r="DO103" s="154"/>
      <c r="DP103" s="155">
        <v>50000000</v>
      </c>
      <c r="DQ103" s="155"/>
      <c r="DR103" s="155"/>
      <c r="DS103" s="153"/>
      <c r="DT103" s="162"/>
      <c r="DU103" s="162"/>
    </row>
    <row r="104" spans="1:125" ht="36" hidden="1" customHeight="1" x14ac:dyDescent="0.25">
      <c r="A104" s="171"/>
      <c r="B104" s="77" t="s">
        <v>323</v>
      </c>
      <c r="C104" s="49" t="s">
        <v>324</v>
      </c>
      <c r="D104" s="19" t="s">
        <v>325</v>
      </c>
      <c r="E104" s="79">
        <v>310</v>
      </c>
      <c r="F104" s="21" t="s">
        <v>326</v>
      </c>
      <c r="G104" s="22">
        <f t="shared" si="83"/>
        <v>217000000</v>
      </c>
      <c r="H104" s="22"/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22"/>
      <c r="T104" s="22"/>
      <c r="U104" s="22"/>
      <c r="V104" s="22">
        <v>200000000</v>
      </c>
      <c r="W104" s="22"/>
      <c r="X104" s="22"/>
      <c r="Y104" s="22"/>
      <c r="Z104" s="22"/>
      <c r="AA104" s="22">
        <v>17000000</v>
      </c>
      <c r="AB104" s="23">
        <f t="shared" si="56"/>
        <v>0.50691244239631339</v>
      </c>
      <c r="AC104" s="22">
        <f t="shared" si="84"/>
        <v>110000000</v>
      </c>
      <c r="AD104" s="22"/>
      <c r="AE104" s="22"/>
      <c r="AF104" s="22"/>
      <c r="AG104" s="22"/>
      <c r="AH104" s="22"/>
      <c r="AI104" s="22"/>
      <c r="AJ104" s="22"/>
      <c r="AK104" s="22"/>
      <c r="AL104" s="22"/>
      <c r="AM104" s="22"/>
      <c r="AN104" s="22"/>
      <c r="AO104" s="22"/>
      <c r="AP104" s="22"/>
      <c r="AQ104" s="22"/>
      <c r="AR104" s="22">
        <f>+'[2]FEBRERO 2017'!$X$155</f>
        <v>110000000</v>
      </c>
      <c r="AS104" s="22"/>
      <c r="AT104" s="22"/>
      <c r="AU104" s="22"/>
      <c r="AV104" s="22"/>
      <c r="AW104" s="22"/>
      <c r="AX104" s="23">
        <f t="shared" si="57"/>
        <v>0.49308755760368661</v>
      </c>
      <c r="AY104" s="22">
        <f t="shared" si="85"/>
        <v>107000000</v>
      </c>
      <c r="AZ104" s="22">
        <f t="shared" si="86"/>
        <v>0</v>
      </c>
      <c r="BA104" s="22">
        <f t="shared" si="86"/>
        <v>0</v>
      </c>
      <c r="BB104" s="22">
        <f t="shared" si="86"/>
        <v>0</v>
      </c>
      <c r="BC104" s="22">
        <f t="shared" si="86"/>
        <v>0</v>
      </c>
      <c r="BD104" s="22">
        <f t="shared" si="86"/>
        <v>0</v>
      </c>
      <c r="BE104" s="22">
        <f t="shared" si="86"/>
        <v>0</v>
      </c>
      <c r="BF104" s="22">
        <f t="shared" si="86"/>
        <v>0</v>
      </c>
      <c r="BG104" s="22">
        <f t="shared" si="86"/>
        <v>0</v>
      </c>
      <c r="BH104" s="22">
        <f t="shared" si="86"/>
        <v>0</v>
      </c>
      <c r="BI104" s="22">
        <f t="shared" si="86"/>
        <v>0</v>
      </c>
      <c r="BJ104" s="22">
        <f t="shared" si="86"/>
        <v>0</v>
      </c>
      <c r="BK104" s="22">
        <f t="shared" si="86"/>
        <v>0</v>
      </c>
      <c r="BL104" s="22">
        <f t="shared" si="86"/>
        <v>0</v>
      </c>
      <c r="BM104" s="22">
        <f t="shared" si="86"/>
        <v>0</v>
      </c>
      <c r="BN104" s="22">
        <f t="shared" si="86"/>
        <v>90000000</v>
      </c>
      <c r="BO104" s="22">
        <f t="shared" si="87"/>
        <v>0</v>
      </c>
      <c r="BP104" s="22">
        <f t="shared" si="87"/>
        <v>0</v>
      </c>
      <c r="BQ104" s="22">
        <f t="shared" si="87"/>
        <v>0</v>
      </c>
      <c r="BR104" s="22">
        <f t="shared" si="87"/>
        <v>0</v>
      </c>
      <c r="BS104" s="22">
        <f t="shared" si="87"/>
        <v>17000000</v>
      </c>
      <c r="BT104" s="23">
        <f t="shared" si="59"/>
        <v>0.22572727649769586</v>
      </c>
      <c r="BU104" s="22">
        <f t="shared" si="88"/>
        <v>48982819</v>
      </c>
      <c r="BV104" s="22"/>
      <c r="BW104" s="22"/>
      <c r="BX104" s="22"/>
      <c r="BY104" s="22"/>
      <c r="BZ104" s="22"/>
      <c r="CA104" s="22"/>
      <c r="CB104" s="22"/>
      <c r="CC104" s="22"/>
      <c r="CD104" s="22"/>
      <c r="CE104" s="22"/>
      <c r="CF104" s="22"/>
      <c r="CG104" s="22"/>
      <c r="CH104" s="22"/>
      <c r="CI104" s="22"/>
      <c r="CJ104" s="22">
        <f>+'[2]FEBRERO 2017'!$H$153</f>
        <v>48982819</v>
      </c>
      <c r="CK104" s="22"/>
      <c r="CL104" s="22"/>
      <c r="CM104" s="22"/>
      <c r="CN104" s="22"/>
      <c r="CO104" s="22"/>
      <c r="CP104" s="23">
        <f t="shared" si="44"/>
        <v>0.77427272350230414</v>
      </c>
      <c r="CQ104" s="22">
        <f t="shared" si="89"/>
        <v>168017181</v>
      </c>
      <c r="CR104" s="22">
        <f t="shared" si="92"/>
        <v>0</v>
      </c>
      <c r="CS104" s="22">
        <f t="shared" si="90"/>
        <v>0</v>
      </c>
      <c r="CT104" s="22">
        <f t="shared" si="90"/>
        <v>0</v>
      </c>
      <c r="CU104" s="22">
        <f t="shared" si="90"/>
        <v>0</v>
      </c>
      <c r="CV104" s="22">
        <f t="shared" si="90"/>
        <v>0</v>
      </c>
      <c r="CW104" s="22">
        <f t="shared" si="90"/>
        <v>0</v>
      </c>
      <c r="CX104" s="22">
        <f t="shared" si="90"/>
        <v>0</v>
      </c>
      <c r="CY104" s="22">
        <f t="shared" si="90"/>
        <v>0</v>
      </c>
      <c r="CZ104" s="22">
        <f t="shared" si="90"/>
        <v>0</v>
      </c>
      <c r="DA104" s="22">
        <f t="shared" si="90"/>
        <v>0</v>
      </c>
      <c r="DB104" s="22">
        <f t="shared" si="90"/>
        <v>0</v>
      </c>
      <c r="DC104" s="22">
        <f t="shared" si="90"/>
        <v>0</v>
      </c>
      <c r="DD104" s="22">
        <f t="shared" si="90"/>
        <v>0</v>
      </c>
      <c r="DE104" s="22">
        <f t="shared" si="90"/>
        <v>0</v>
      </c>
      <c r="DF104" s="22">
        <f t="shared" si="90"/>
        <v>151017181</v>
      </c>
      <c r="DG104" s="22">
        <f t="shared" si="90"/>
        <v>0</v>
      </c>
      <c r="DH104" s="22">
        <f t="shared" ref="DH104" si="93">X104-CL104</f>
        <v>0</v>
      </c>
      <c r="DI104" s="22">
        <f t="shared" si="91"/>
        <v>0</v>
      </c>
      <c r="DJ104" s="22">
        <f t="shared" si="91"/>
        <v>0</v>
      </c>
      <c r="DK104" s="22">
        <f t="shared" si="91"/>
        <v>17000000</v>
      </c>
      <c r="DM104" s="26">
        <f t="shared" si="76"/>
        <v>217000000</v>
      </c>
      <c r="DN104" s="154"/>
      <c r="DO104" s="154"/>
      <c r="DP104" s="155">
        <v>217000000</v>
      </c>
      <c r="DQ104" s="155"/>
      <c r="DR104" s="155"/>
      <c r="DS104" s="153"/>
      <c r="DT104" s="162"/>
      <c r="DU104" s="162"/>
    </row>
    <row r="105" spans="1:125" s="43" customFormat="1" ht="18.75" customHeight="1" thickTop="1" thickBot="1" x14ac:dyDescent="0.3">
      <c r="A105" s="83"/>
      <c r="B105" s="238" t="s">
        <v>327</v>
      </c>
      <c r="C105" s="239"/>
      <c r="D105" s="239"/>
      <c r="E105" s="84"/>
      <c r="F105" s="85"/>
      <c r="G105" s="59">
        <f t="shared" ref="G105:AA105" si="94">SUM(G89:G104)</f>
        <v>6214888697</v>
      </c>
      <c r="H105" s="59">
        <f t="shared" si="94"/>
        <v>0</v>
      </c>
      <c r="I105" s="59">
        <f t="shared" si="94"/>
        <v>392954283</v>
      </c>
      <c r="J105" s="59">
        <f t="shared" si="94"/>
        <v>1150000000</v>
      </c>
      <c r="K105" s="59">
        <f t="shared" si="94"/>
        <v>1481402260</v>
      </c>
      <c r="L105" s="59">
        <f t="shared" si="94"/>
        <v>80883013</v>
      </c>
      <c r="M105" s="59">
        <f t="shared" si="94"/>
        <v>210796645</v>
      </c>
      <c r="N105" s="59">
        <f t="shared" si="94"/>
        <v>12004716</v>
      </c>
      <c r="O105" s="59">
        <f t="shared" si="94"/>
        <v>6840985</v>
      </c>
      <c r="P105" s="59">
        <f t="shared" si="94"/>
        <v>30665828</v>
      </c>
      <c r="Q105" s="59">
        <f t="shared" si="94"/>
        <v>1940856</v>
      </c>
      <c r="R105" s="59">
        <f t="shared" si="94"/>
        <v>135153822</v>
      </c>
      <c r="S105" s="59">
        <f t="shared" si="94"/>
        <v>0</v>
      </c>
      <c r="T105" s="59">
        <f t="shared" si="94"/>
        <v>300000000</v>
      </c>
      <c r="U105" s="59">
        <f t="shared" si="94"/>
        <v>0</v>
      </c>
      <c r="V105" s="59">
        <f t="shared" si="94"/>
        <v>503000000</v>
      </c>
      <c r="W105" s="59">
        <f t="shared" si="94"/>
        <v>0</v>
      </c>
      <c r="X105" s="59">
        <f t="shared" si="94"/>
        <v>0</v>
      </c>
      <c r="Y105" s="59">
        <f t="shared" si="94"/>
        <v>667371659</v>
      </c>
      <c r="Z105" s="59">
        <f t="shared" si="94"/>
        <v>33084973</v>
      </c>
      <c r="AA105" s="59">
        <f t="shared" si="94"/>
        <v>1208789657</v>
      </c>
      <c r="AB105" s="40">
        <f t="shared" si="56"/>
        <v>0.22802341266128712</v>
      </c>
      <c r="AC105" s="59">
        <f t="shared" ref="AC105:AW105" si="95">SUM(AC89:AC104)</f>
        <v>1417140130</v>
      </c>
      <c r="AD105" s="59">
        <f t="shared" si="95"/>
        <v>0</v>
      </c>
      <c r="AE105" s="59">
        <f t="shared" si="95"/>
        <v>224964534</v>
      </c>
      <c r="AF105" s="59">
        <f t="shared" si="95"/>
        <v>91492631</v>
      </c>
      <c r="AG105" s="59">
        <f t="shared" si="95"/>
        <v>562248216</v>
      </c>
      <c r="AH105" s="59">
        <f t="shared" si="95"/>
        <v>0</v>
      </c>
      <c r="AI105" s="59">
        <f t="shared" si="95"/>
        <v>0</v>
      </c>
      <c r="AJ105" s="59">
        <f t="shared" si="95"/>
        <v>0</v>
      </c>
      <c r="AK105" s="59">
        <f t="shared" si="95"/>
        <v>0</v>
      </c>
      <c r="AL105" s="59">
        <f t="shared" si="95"/>
        <v>0</v>
      </c>
      <c r="AM105" s="59">
        <f t="shared" si="95"/>
        <v>0</v>
      </c>
      <c r="AN105" s="59">
        <f t="shared" si="95"/>
        <v>0</v>
      </c>
      <c r="AO105" s="59">
        <f t="shared" si="95"/>
        <v>0</v>
      </c>
      <c r="AP105" s="59">
        <f t="shared" si="95"/>
        <v>9455530</v>
      </c>
      <c r="AQ105" s="59">
        <f t="shared" si="95"/>
        <v>0</v>
      </c>
      <c r="AR105" s="59">
        <f t="shared" si="95"/>
        <v>311334875</v>
      </c>
      <c r="AS105" s="59">
        <f t="shared" si="95"/>
        <v>0</v>
      </c>
      <c r="AT105" s="59">
        <f t="shared" si="95"/>
        <v>0</v>
      </c>
      <c r="AU105" s="59">
        <f t="shared" si="95"/>
        <v>175879371</v>
      </c>
      <c r="AV105" s="59">
        <f t="shared" si="95"/>
        <v>33084973</v>
      </c>
      <c r="AW105" s="59">
        <f t="shared" si="95"/>
        <v>8680000</v>
      </c>
      <c r="AX105" s="40">
        <f t="shared" si="57"/>
        <v>0.77197658733871288</v>
      </c>
      <c r="AY105" s="59">
        <f t="shared" ref="AY105:BS105" si="96">SUM(AY89:AY104)</f>
        <v>4797748567</v>
      </c>
      <c r="AZ105" s="59">
        <f t="shared" si="96"/>
        <v>0</v>
      </c>
      <c r="BA105" s="59">
        <f t="shared" si="96"/>
        <v>167989749</v>
      </c>
      <c r="BB105" s="59">
        <f t="shared" si="96"/>
        <v>1058507369</v>
      </c>
      <c r="BC105" s="59">
        <f t="shared" si="96"/>
        <v>919154044</v>
      </c>
      <c r="BD105" s="59">
        <f t="shared" si="96"/>
        <v>80883013</v>
      </c>
      <c r="BE105" s="59">
        <f t="shared" si="96"/>
        <v>210796645</v>
      </c>
      <c r="BF105" s="59">
        <f t="shared" si="96"/>
        <v>12004716</v>
      </c>
      <c r="BG105" s="59">
        <f t="shared" si="96"/>
        <v>6840985</v>
      </c>
      <c r="BH105" s="59">
        <f t="shared" si="96"/>
        <v>30665828</v>
      </c>
      <c r="BI105" s="59">
        <f t="shared" si="96"/>
        <v>1940856</v>
      </c>
      <c r="BJ105" s="59">
        <f t="shared" si="96"/>
        <v>135153822</v>
      </c>
      <c r="BK105" s="59">
        <f t="shared" si="96"/>
        <v>0</v>
      </c>
      <c r="BL105" s="59">
        <f t="shared" si="96"/>
        <v>290544470</v>
      </c>
      <c r="BM105" s="59">
        <f t="shared" si="96"/>
        <v>0</v>
      </c>
      <c r="BN105" s="59">
        <f t="shared" si="96"/>
        <v>191665125</v>
      </c>
      <c r="BO105" s="59">
        <f t="shared" si="96"/>
        <v>0</v>
      </c>
      <c r="BP105" s="59">
        <f t="shared" si="96"/>
        <v>0</v>
      </c>
      <c r="BQ105" s="59">
        <f t="shared" si="96"/>
        <v>491492288</v>
      </c>
      <c r="BR105" s="59">
        <f t="shared" si="96"/>
        <v>0</v>
      </c>
      <c r="BS105" s="59">
        <f t="shared" si="96"/>
        <v>1200109657</v>
      </c>
      <c r="BT105" s="40">
        <f t="shared" si="59"/>
        <v>0.11702010453559053</v>
      </c>
      <c r="BU105" s="59">
        <f t="shared" ref="BU105:CK105" si="97">SUM(BU89:BU104)</f>
        <v>727266925</v>
      </c>
      <c r="BV105" s="59">
        <f t="shared" si="97"/>
        <v>0</v>
      </c>
      <c r="BW105" s="59">
        <f t="shared" si="97"/>
        <v>223516903</v>
      </c>
      <c r="BX105" s="59">
        <f t="shared" si="97"/>
        <v>91491810</v>
      </c>
      <c r="BY105" s="59">
        <f t="shared" si="97"/>
        <v>0</v>
      </c>
      <c r="BZ105" s="59">
        <f t="shared" si="97"/>
        <v>0</v>
      </c>
      <c r="CA105" s="59">
        <f t="shared" si="97"/>
        <v>0</v>
      </c>
      <c r="CB105" s="59">
        <f t="shared" si="97"/>
        <v>0</v>
      </c>
      <c r="CC105" s="59">
        <f t="shared" si="97"/>
        <v>0</v>
      </c>
      <c r="CD105" s="59">
        <f t="shared" si="97"/>
        <v>0</v>
      </c>
      <c r="CE105" s="59">
        <f t="shared" si="97"/>
        <v>0</v>
      </c>
      <c r="CF105" s="59">
        <f t="shared" si="97"/>
        <v>0</v>
      </c>
      <c r="CG105" s="59">
        <f t="shared" si="97"/>
        <v>0</v>
      </c>
      <c r="CH105" s="59">
        <f t="shared" si="97"/>
        <v>0</v>
      </c>
      <c r="CI105" s="59">
        <f t="shared" si="97"/>
        <v>0</v>
      </c>
      <c r="CJ105" s="59">
        <f t="shared" si="97"/>
        <v>195579292</v>
      </c>
      <c r="CK105" s="59">
        <f t="shared" si="97"/>
        <v>0</v>
      </c>
      <c r="CL105" s="59"/>
      <c r="CM105" s="59">
        <f>SUM(CM89:CM104)</f>
        <v>175165320</v>
      </c>
      <c r="CN105" s="59">
        <f>SUM(CN89:CN104)</f>
        <v>32833600</v>
      </c>
      <c r="CO105" s="59">
        <f>SUM(CO89:CO104)</f>
        <v>8680000</v>
      </c>
      <c r="CP105" s="40">
        <f t="shared" si="44"/>
        <v>0.88297989546440947</v>
      </c>
      <c r="CQ105" s="59">
        <f t="shared" ref="CQ105:DK105" si="98">SUM(CQ89:CQ104)</f>
        <v>5487621772</v>
      </c>
      <c r="CR105" s="59">
        <f t="shared" si="98"/>
        <v>0</v>
      </c>
      <c r="CS105" s="59">
        <f t="shared" si="98"/>
        <v>169437380</v>
      </c>
      <c r="CT105" s="59">
        <f t="shared" si="98"/>
        <v>1058508190</v>
      </c>
      <c r="CU105" s="59">
        <f t="shared" si="98"/>
        <v>1481402260</v>
      </c>
      <c r="CV105" s="59">
        <f t="shared" si="98"/>
        <v>80883013</v>
      </c>
      <c r="CW105" s="59">
        <f t="shared" si="98"/>
        <v>210796645</v>
      </c>
      <c r="CX105" s="59">
        <f t="shared" si="98"/>
        <v>12004716</v>
      </c>
      <c r="CY105" s="59">
        <f t="shared" si="98"/>
        <v>6840985</v>
      </c>
      <c r="CZ105" s="59">
        <f t="shared" si="98"/>
        <v>30665828</v>
      </c>
      <c r="DA105" s="59">
        <f t="shared" si="98"/>
        <v>1940856</v>
      </c>
      <c r="DB105" s="59">
        <f t="shared" si="98"/>
        <v>135153822</v>
      </c>
      <c r="DC105" s="59">
        <f t="shared" si="98"/>
        <v>0</v>
      </c>
      <c r="DD105" s="59">
        <f t="shared" si="98"/>
        <v>300000000</v>
      </c>
      <c r="DE105" s="59">
        <f t="shared" si="98"/>
        <v>0</v>
      </c>
      <c r="DF105" s="59">
        <f t="shared" si="98"/>
        <v>307420708</v>
      </c>
      <c r="DG105" s="59">
        <f t="shared" si="98"/>
        <v>0</v>
      </c>
      <c r="DH105" s="59">
        <f t="shared" si="98"/>
        <v>0</v>
      </c>
      <c r="DI105" s="59">
        <f t="shared" si="98"/>
        <v>492206339</v>
      </c>
      <c r="DJ105" s="59">
        <f t="shared" si="98"/>
        <v>251373</v>
      </c>
      <c r="DK105" s="59">
        <f t="shared" si="98"/>
        <v>1200109657</v>
      </c>
      <c r="DM105" s="26">
        <f t="shared" si="76"/>
        <v>6214888697</v>
      </c>
      <c r="DN105" s="150" t="s">
        <v>350</v>
      </c>
      <c r="DO105" s="154"/>
      <c r="DP105" s="86">
        <v>6214888697</v>
      </c>
      <c r="DQ105" s="155">
        <v>727266925</v>
      </c>
      <c r="DR105" s="165">
        <v>0.11702010453559053</v>
      </c>
      <c r="DS105" s="153"/>
      <c r="DT105" s="163"/>
      <c r="DU105" s="163"/>
    </row>
    <row r="106" spans="1:125" ht="5.25" customHeight="1" thickTop="1" x14ac:dyDescent="0.25">
      <c r="C106" s="87"/>
      <c r="D106" s="87"/>
      <c r="E106" s="87"/>
      <c r="F106" s="87"/>
      <c r="G106" s="88"/>
      <c r="H106" s="88"/>
      <c r="I106" s="89"/>
      <c r="J106" s="88"/>
      <c r="K106" s="88"/>
      <c r="L106" s="90"/>
      <c r="M106" s="90"/>
      <c r="N106" s="90"/>
      <c r="O106" s="90"/>
      <c r="P106" s="90"/>
      <c r="Q106" s="90"/>
      <c r="R106" s="90"/>
      <c r="S106" s="90"/>
      <c r="T106" s="90"/>
      <c r="U106" s="90"/>
      <c r="V106" s="90"/>
      <c r="W106" s="90"/>
      <c r="X106" s="90"/>
      <c r="Y106" s="90"/>
      <c r="Z106" s="90"/>
      <c r="AA106" s="90"/>
      <c r="AB106" s="91"/>
      <c r="AC106" s="47"/>
      <c r="AD106" s="47"/>
      <c r="AE106" s="47"/>
      <c r="AF106" s="47"/>
      <c r="AG106" s="47"/>
      <c r="AH106" s="47"/>
      <c r="AI106" s="47"/>
      <c r="AJ106" s="47"/>
      <c r="AK106" s="47"/>
      <c r="AL106" s="47"/>
      <c r="AM106" s="47"/>
      <c r="AN106" s="47"/>
      <c r="AO106" s="47"/>
      <c r="AP106" s="47"/>
      <c r="AQ106" s="47"/>
      <c r="AR106" s="47"/>
      <c r="AS106" s="47"/>
      <c r="AT106" s="47"/>
      <c r="AU106" s="47"/>
      <c r="AV106" s="47"/>
      <c r="AW106" s="47"/>
      <c r="AX106" s="91"/>
      <c r="AY106" s="47"/>
      <c r="AZ106" s="47"/>
      <c r="BA106" s="47"/>
      <c r="BB106" s="47"/>
      <c r="BC106" s="47"/>
      <c r="BD106" s="47"/>
      <c r="BE106" s="47"/>
      <c r="BF106" s="47"/>
      <c r="BG106" s="47"/>
      <c r="BH106" s="47"/>
      <c r="BI106" s="47"/>
      <c r="BJ106" s="47"/>
      <c r="BK106" s="47"/>
      <c r="BL106" s="47"/>
      <c r="BM106" s="47"/>
      <c r="BN106" s="47"/>
      <c r="BO106" s="47"/>
      <c r="BP106" s="47"/>
      <c r="BQ106" s="47"/>
      <c r="BR106" s="47"/>
      <c r="BS106" s="47"/>
      <c r="BT106" s="91"/>
      <c r="BU106" s="92"/>
      <c r="BV106" s="47"/>
      <c r="BW106" s="47"/>
      <c r="BX106" s="47"/>
      <c r="BY106" s="47"/>
      <c r="BZ106" s="47"/>
      <c r="CA106" s="47"/>
      <c r="CB106" s="47"/>
      <c r="CC106" s="47"/>
      <c r="CD106" s="47"/>
      <c r="CE106" s="47"/>
      <c r="CF106" s="47"/>
      <c r="CG106" s="47"/>
      <c r="CH106" s="47"/>
      <c r="CI106" s="47"/>
      <c r="CJ106" s="47"/>
      <c r="CK106" s="47"/>
      <c r="CL106" s="47"/>
      <c r="CM106" s="47"/>
      <c r="CN106" s="47"/>
      <c r="CO106" s="47"/>
      <c r="CP106" s="91"/>
      <c r="CQ106" s="47"/>
      <c r="CR106" s="47"/>
      <c r="CS106" s="47"/>
      <c r="CT106" s="47"/>
      <c r="CU106" s="47"/>
      <c r="CV106" s="47"/>
      <c r="CW106" s="47"/>
      <c r="CX106" s="47"/>
      <c r="CY106" s="47"/>
      <c r="CZ106" s="47"/>
      <c r="DA106" s="47"/>
      <c r="DB106" s="47"/>
      <c r="DC106" s="47"/>
      <c r="DD106" s="47"/>
      <c r="DE106" s="47"/>
      <c r="DF106" s="47"/>
      <c r="DG106" s="47"/>
      <c r="DH106" s="47"/>
      <c r="DI106" s="47"/>
      <c r="DJ106" s="47"/>
      <c r="DK106" s="47"/>
      <c r="DM106" s="26"/>
      <c r="DN106" s="154"/>
      <c r="DO106" s="154"/>
      <c r="DP106" s="154"/>
      <c r="DQ106" s="155"/>
      <c r="DR106" s="155"/>
      <c r="DS106" s="153"/>
      <c r="DT106" s="162"/>
      <c r="DU106" s="162"/>
    </row>
    <row r="107" spans="1:125" ht="19.5" customHeight="1" x14ac:dyDescent="0.25">
      <c r="C107" s="178" t="s">
        <v>328</v>
      </c>
      <c r="D107" s="179"/>
      <c r="E107" s="180"/>
      <c r="F107" s="93"/>
      <c r="G107" s="47">
        <f t="shared" ref="G107:AA107" si="99">G22+G52+G73+G88+G105</f>
        <v>19717367331</v>
      </c>
      <c r="H107" s="47">
        <f t="shared" si="99"/>
        <v>277739909</v>
      </c>
      <c r="I107" s="47">
        <f t="shared" si="99"/>
        <v>2798954283</v>
      </c>
      <c r="J107" s="47">
        <f t="shared" si="99"/>
        <v>4000000000</v>
      </c>
      <c r="K107" s="47">
        <f t="shared" si="99"/>
        <v>2000547872</v>
      </c>
      <c r="L107" s="47">
        <f t="shared" si="99"/>
        <v>80883013</v>
      </c>
      <c r="M107" s="47">
        <f t="shared" si="99"/>
        <v>210796645</v>
      </c>
      <c r="N107" s="47">
        <f t="shared" si="99"/>
        <v>12004716</v>
      </c>
      <c r="O107" s="47">
        <f t="shared" si="99"/>
        <v>6840985</v>
      </c>
      <c r="P107" s="47">
        <f t="shared" si="99"/>
        <v>30665828</v>
      </c>
      <c r="Q107" s="47">
        <f t="shared" si="99"/>
        <v>1940856</v>
      </c>
      <c r="R107" s="47">
        <f t="shared" si="99"/>
        <v>135153822</v>
      </c>
      <c r="S107" s="47">
        <f t="shared" si="99"/>
        <v>4175989854</v>
      </c>
      <c r="T107" s="47">
        <f t="shared" si="99"/>
        <v>530450000</v>
      </c>
      <c r="U107" s="47">
        <f t="shared" si="99"/>
        <v>278034610</v>
      </c>
      <c r="V107" s="47">
        <f t="shared" si="99"/>
        <v>921360731</v>
      </c>
      <c r="W107" s="47">
        <f t="shared" si="99"/>
        <v>1570638184</v>
      </c>
      <c r="X107" s="47">
        <f t="shared" si="99"/>
        <v>15907499</v>
      </c>
      <c r="Y107" s="47">
        <f t="shared" si="99"/>
        <v>667371659</v>
      </c>
      <c r="Z107" s="47">
        <f t="shared" si="99"/>
        <v>33084973</v>
      </c>
      <c r="AA107" s="47">
        <f t="shared" si="99"/>
        <v>1969001892</v>
      </c>
      <c r="AB107" s="94">
        <f>+AC107/G107</f>
        <v>0.38011846055210058</v>
      </c>
      <c r="AC107" s="47">
        <f>AC22+AC52+AC73+AC88+AC105</f>
        <v>7494935316</v>
      </c>
      <c r="AD107" s="47">
        <f t="shared" ref="AD107:AW107" si="100">AD22+AD52+AD73+AD88+AD105</f>
        <v>265880851</v>
      </c>
      <c r="AE107" s="46">
        <f t="shared" si="100"/>
        <v>2016602851</v>
      </c>
      <c r="AF107" s="46">
        <f t="shared" si="100"/>
        <v>678567510</v>
      </c>
      <c r="AG107" s="46">
        <f t="shared" si="100"/>
        <v>566619296</v>
      </c>
      <c r="AH107" s="47">
        <f t="shared" si="100"/>
        <v>0</v>
      </c>
      <c r="AI107" s="47">
        <f t="shared" si="100"/>
        <v>0</v>
      </c>
      <c r="AJ107" s="47">
        <f t="shared" si="100"/>
        <v>0</v>
      </c>
      <c r="AK107" s="47">
        <f t="shared" si="100"/>
        <v>0</v>
      </c>
      <c r="AL107" s="47">
        <f t="shared" si="100"/>
        <v>0</v>
      </c>
      <c r="AM107" s="47">
        <f t="shared" si="100"/>
        <v>0</v>
      </c>
      <c r="AN107" s="47">
        <f t="shared" si="100"/>
        <v>0</v>
      </c>
      <c r="AO107" s="47">
        <f t="shared" si="100"/>
        <v>1382018916</v>
      </c>
      <c r="AP107" s="47">
        <f t="shared" si="100"/>
        <v>9455530</v>
      </c>
      <c r="AQ107" s="47">
        <f t="shared" si="100"/>
        <v>0</v>
      </c>
      <c r="AR107" s="47">
        <f t="shared" si="100"/>
        <v>423388877</v>
      </c>
      <c r="AS107" s="47">
        <f t="shared" si="100"/>
        <v>1560664423</v>
      </c>
      <c r="AT107" s="47">
        <f t="shared" si="100"/>
        <v>0</v>
      </c>
      <c r="AU107" s="47">
        <f t="shared" si="100"/>
        <v>175879371</v>
      </c>
      <c r="AV107" s="47">
        <f t="shared" si="100"/>
        <v>33084973</v>
      </c>
      <c r="AW107" s="47">
        <f t="shared" si="100"/>
        <v>382772718</v>
      </c>
      <c r="AX107" s="95">
        <f>1-AB107</f>
        <v>0.61988153944789937</v>
      </c>
      <c r="AY107" s="47">
        <f t="shared" ref="AY107:BS107" si="101">AY22+AY52+AY73+AY88+AY105</f>
        <v>12222432015</v>
      </c>
      <c r="AZ107" s="47">
        <f t="shared" si="101"/>
        <v>11859058</v>
      </c>
      <c r="BA107" s="46">
        <f t="shared" si="101"/>
        <v>782351432</v>
      </c>
      <c r="BB107" s="46">
        <f t="shared" si="101"/>
        <v>3321432490</v>
      </c>
      <c r="BC107" s="46">
        <f t="shared" si="101"/>
        <v>1433928576</v>
      </c>
      <c r="BD107" s="47">
        <f t="shared" si="101"/>
        <v>80883013</v>
      </c>
      <c r="BE107" s="47">
        <f t="shared" si="101"/>
        <v>210796645</v>
      </c>
      <c r="BF107" s="47">
        <f>BF22+BF52+BF73+BF88+BF105</f>
        <v>12004716</v>
      </c>
      <c r="BG107" s="47">
        <f>BG22+BG52+BG73+BG88+BG105</f>
        <v>6840985</v>
      </c>
      <c r="BH107" s="47">
        <f>BH22+BH52+BH73+BH88+BH105</f>
        <v>30665828</v>
      </c>
      <c r="BI107" s="47">
        <f t="shared" si="101"/>
        <v>1940856</v>
      </c>
      <c r="BJ107" s="47">
        <f t="shared" si="101"/>
        <v>135153822</v>
      </c>
      <c r="BK107" s="47">
        <f t="shared" si="101"/>
        <v>2793970938</v>
      </c>
      <c r="BL107" s="47">
        <f t="shared" si="101"/>
        <v>520994470</v>
      </c>
      <c r="BM107" s="47">
        <f t="shared" si="101"/>
        <v>278034610</v>
      </c>
      <c r="BN107" s="47">
        <f t="shared" si="101"/>
        <v>497971854</v>
      </c>
      <c r="BO107" s="47">
        <f t="shared" si="101"/>
        <v>9973761</v>
      </c>
      <c r="BP107" s="47">
        <f t="shared" si="101"/>
        <v>15907499</v>
      </c>
      <c r="BQ107" s="47">
        <f t="shared" si="101"/>
        <v>491492288</v>
      </c>
      <c r="BR107" s="47">
        <f t="shared" si="101"/>
        <v>0</v>
      </c>
      <c r="BS107" s="47">
        <f t="shared" si="101"/>
        <v>1586229174</v>
      </c>
      <c r="BT107" s="95">
        <f>+BU107/G107</f>
        <v>0.21560491969514853</v>
      </c>
      <c r="BU107" s="47">
        <f t="shared" ref="BU107:CO107" si="102">BU22+BU52+BU73+BU88+BU105</f>
        <v>4251161400</v>
      </c>
      <c r="BV107" s="47">
        <f t="shared" si="102"/>
        <v>52867236</v>
      </c>
      <c r="BW107" s="47">
        <f t="shared" si="102"/>
        <v>1153639673</v>
      </c>
      <c r="BX107" s="47">
        <f t="shared" si="102"/>
        <v>282399800</v>
      </c>
      <c r="BY107" s="47">
        <f t="shared" si="102"/>
        <v>4371080</v>
      </c>
      <c r="BZ107" s="47">
        <f t="shared" si="102"/>
        <v>0</v>
      </c>
      <c r="CA107" s="47">
        <f t="shared" si="102"/>
        <v>0</v>
      </c>
      <c r="CB107" s="47">
        <f t="shared" si="102"/>
        <v>0</v>
      </c>
      <c r="CC107" s="47">
        <f t="shared" si="102"/>
        <v>0</v>
      </c>
      <c r="CD107" s="47">
        <f t="shared" si="102"/>
        <v>0</v>
      </c>
      <c r="CE107" s="47">
        <f t="shared" si="102"/>
        <v>0</v>
      </c>
      <c r="CF107" s="47">
        <f t="shared" si="102"/>
        <v>0</v>
      </c>
      <c r="CG107" s="47">
        <f t="shared" si="102"/>
        <v>603197209</v>
      </c>
      <c r="CH107" s="47">
        <f t="shared" si="102"/>
        <v>0</v>
      </c>
      <c r="CI107" s="47">
        <f t="shared" si="102"/>
        <v>0</v>
      </c>
      <c r="CJ107" s="47">
        <f t="shared" si="102"/>
        <v>255999452</v>
      </c>
      <c r="CK107" s="47">
        <f t="shared" si="102"/>
        <v>1427838186</v>
      </c>
      <c r="CL107" s="47">
        <f t="shared" si="102"/>
        <v>0</v>
      </c>
      <c r="CM107" s="47">
        <f t="shared" si="102"/>
        <v>175165320</v>
      </c>
      <c r="CN107" s="47">
        <f t="shared" si="102"/>
        <v>32833600</v>
      </c>
      <c r="CO107" s="47">
        <f t="shared" si="102"/>
        <v>262849844</v>
      </c>
      <c r="CP107" s="23">
        <f>1-BT107</f>
        <v>0.7843950803048515</v>
      </c>
      <c r="CQ107" s="47">
        <f t="shared" ref="CQ107:DK107" si="103">CQ22+CQ52+CQ73+CQ88+CQ105</f>
        <v>15466205931</v>
      </c>
      <c r="CR107" s="47">
        <f t="shared" si="103"/>
        <v>224872673</v>
      </c>
      <c r="CS107" s="47">
        <f t="shared" si="103"/>
        <v>1645314610</v>
      </c>
      <c r="CT107" s="47">
        <f t="shared" si="103"/>
        <v>3717600200</v>
      </c>
      <c r="CU107" s="47">
        <f t="shared" si="103"/>
        <v>1996176792</v>
      </c>
      <c r="CV107" s="47">
        <f t="shared" si="103"/>
        <v>80883013</v>
      </c>
      <c r="CW107" s="47">
        <f>CW22+CW52+CW73+CW88+CW105</f>
        <v>210796645</v>
      </c>
      <c r="CX107" s="47">
        <f>CX22+CX52+CX73+CX88+CX105</f>
        <v>12004716</v>
      </c>
      <c r="CY107" s="47">
        <f>CY22+CY52+CY73+CY88+CY105</f>
        <v>6840985</v>
      </c>
      <c r="CZ107" s="47">
        <f t="shared" si="103"/>
        <v>30665828</v>
      </c>
      <c r="DA107" s="47">
        <f t="shared" si="103"/>
        <v>1940856</v>
      </c>
      <c r="DB107" s="47">
        <f t="shared" si="103"/>
        <v>135153822</v>
      </c>
      <c r="DC107" s="47">
        <f t="shared" si="103"/>
        <v>3572792645</v>
      </c>
      <c r="DD107" s="47">
        <f>DD22+DD52+DD73+DD88+DD105</f>
        <v>530450000</v>
      </c>
      <c r="DE107" s="47">
        <f t="shared" si="103"/>
        <v>278034610</v>
      </c>
      <c r="DF107" s="47">
        <f t="shared" si="103"/>
        <v>665361279</v>
      </c>
      <c r="DG107" s="47">
        <f t="shared" si="103"/>
        <v>142799998</v>
      </c>
      <c r="DH107" s="47">
        <f t="shared" si="103"/>
        <v>15907499</v>
      </c>
      <c r="DI107" s="47">
        <f t="shared" si="103"/>
        <v>492206339</v>
      </c>
      <c r="DJ107" s="47">
        <f t="shared" si="103"/>
        <v>251373</v>
      </c>
      <c r="DK107" s="47">
        <f t="shared" si="103"/>
        <v>1706152048</v>
      </c>
      <c r="DM107" s="26">
        <f>+AC107+AY107</f>
        <v>19717367331</v>
      </c>
      <c r="DN107" s="154" t="s">
        <v>351</v>
      </c>
      <c r="DO107" s="154"/>
      <c r="DP107" s="155">
        <f>DP22+DP52+DP73+DP88+DP105</f>
        <v>19717367331</v>
      </c>
      <c r="DQ107" s="155">
        <f>DQ22+DQ52+DQ73+DQ88+DQ105</f>
        <v>4251161400</v>
      </c>
      <c r="DR107" s="165">
        <v>0.21560491969514853</v>
      </c>
      <c r="DS107" s="153"/>
      <c r="DT107" s="162"/>
      <c r="DU107" s="162"/>
    </row>
    <row r="108" spans="1:125" ht="5.25" customHeight="1" x14ac:dyDescent="0.25">
      <c r="C108" s="96"/>
      <c r="D108" s="96"/>
      <c r="E108" s="97"/>
      <c r="F108" s="97"/>
      <c r="G108" s="98"/>
      <c r="H108" s="98"/>
      <c r="I108" s="99"/>
      <c r="J108" s="98"/>
      <c r="K108" s="98"/>
      <c r="L108" s="100"/>
      <c r="M108" s="100"/>
      <c r="N108" s="100"/>
      <c r="O108" s="100"/>
      <c r="P108" s="100"/>
      <c r="Q108" s="100"/>
      <c r="R108" s="100"/>
      <c r="S108" s="100"/>
      <c r="T108" s="100"/>
      <c r="U108" s="100"/>
      <c r="V108" s="100"/>
      <c r="W108" s="100"/>
      <c r="X108" s="100"/>
      <c r="Y108" s="100"/>
      <c r="Z108" s="100"/>
      <c r="AA108" s="100"/>
      <c r="AB108" s="101"/>
      <c r="AC108" s="102"/>
      <c r="AD108" s="102"/>
      <c r="AE108" s="102"/>
      <c r="AF108" s="102"/>
      <c r="AG108" s="102"/>
      <c r="AH108" s="102"/>
      <c r="AI108" s="100"/>
      <c r="AJ108" s="100"/>
      <c r="AK108" s="100"/>
      <c r="AL108" s="100"/>
      <c r="AM108" s="100"/>
      <c r="AN108" s="100"/>
      <c r="AO108" s="100"/>
      <c r="AP108" s="100"/>
      <c r="AQ108" s="100"/>
      <c r="AR108" s="100"/>
      <c r="AS108" s="100"/>
      <c r="AT108" s="100"/>
      <c r="AU108" s="100"/>
      <c r="AV108" s="100"/>
      <c r="AW108" s="100"/>
      <c r="AX108" s="101"/>
      <c r="AY108" s="102"/>
      <c r="AZ108" s="102"/>
      <c r="BA108" s="102"/>
      <c r="BB108" s="102"/>
      <c r="BC108" s="102"/>
      <c r="BD108" s="103"/>
      <c r="BE108" s="103"/>
      <c r="BF108" s="103"/>
      <c r="BG108" s="103"/>
      <c r="BH108" s="103"/>
      <c r="BI108" s="103"/>
      <c r="BJ108" s="103"/>
      <c r="BK108" s="103"/>
      <c r="BL108" s="103"/>
      <c r="BM108" s="103"/>
      <c r="BN108" s="103"/>
      <c r="BO108" s="103"/>
      <c r="BP108" s="103"/>
      <c r="BQ108" s="103"/>
      <c r="BR108" s="103"/>
      <c r="BS108" s="103"/>
      <c r="BT108" s="101"/>
      <c r="BU108" s="104"/>
      <c r="BV108" s="105"/>
      <c r="BW108" s="105"/>
      <c r="BX108" s="105"/>
      <c r="BY108" s="105"/>
      <c r="BZ108" s="100"/>
      <c r="CA108" s="100"/>
      <c r="CB108" s="100"/>
      <c r="CC108" s="100"/>
      <c r="CD108" s="100"/>
      <c r="CE108" s="100"/>
      <c r="CF108" s="100"/>
      <c r="CG108" s="100"/>
      <c r="CH108" s="100"/>
      <c r="CI108" s="100"/>
      <c r="CJ108" s="100"/>
      <c r="CK108" s="100"/>
      <c r="CL108" s="100"/>
      <c r="CM108" s="100"/>
      <c r="CN108" s="100"/>
      <c r="CO108" s="100"/>
      <c r="CP108" s="23"/>
      <c r="CQ108" s="106"/>
      <c r="CR108" s="102"/>
      <c r="CS108" s="102"/>
      <c r="CT108" s="102"/>
      <c r="CU108" s="102"/>
      <c r="CV108" s="103"/>
      <c r="CW108" s="103"/>
      <c r="CX108" s="103"/>
      <c r="CY108" s="103"/>
      <c r="CZ108" s="103"/>
      <c r="DA108" s="103"/>
      <c r="DB108" s="103"/>
      <c r="DC108" s="103"/>
      <c r="DD108" s="103"/>
      <c r="DE108" s="103"/>
      <c r="DF108" s="103"/>
      <c r="DG108" s="103"/>
      <c r="DH108" s="103"/>
      <c r="DI108" s="103"/>
      <c r="DJ108" s="103"/>
      <c r="DK108" s="103"/>
      <c r="DM108" s="26"/>
      <c r="DN108" s="150"/>
      <c r="DO108" s="154"/>
      <c r="DP108" s="154"/>
      <c r="DQ108" s="155"/>
      <c r="DR108" s="155"/>
      <c r="DS108" s="153"/>
      <c r="DT108" s="162"/>
      <c r="DU108" s="162"/>
    </row>
    <row r="109" spans="1:125" ht="27" customHeight="1" x14ac:dyDescent="0.25">
      <c r="C109" s="107"/>
      <c r="D109" s="108" t="s">
        <v>329</v>
      </c>
      <c r="E109" s="101">
        <v>111</v>
      </c>
      <c r="F109" s="109"/>
      <c r="G109" s="110">
        <f>SUMIF($E$4:$E$104,"111",$G$4:$G$104)</f>
        <v>2075119028</v>
      </c>
      <c r="H109" s="111">
        <f>SUMIF($E$4:$E$105,"111",$H$4:$H$105)</f>
        <v>0</v>
      </c>
      <c r="I109" s="111">
        <f>SUMIF($E$4:$E$105,"111",$I$4:$I$105)</f>
        <v>0</v>
      </c>
      <c r="J109" s="110">
        <f>SUMIF($E$4:$E$104,"111",$J$4:$J$104)</f>
        <v>100000000</v>
      </c>
      <c r="K109" s="110">
        <f>SUMIF($E$4:$E$104,"111",$K$4:$K$104)</f>
        <v>665649946</v>
      </c>
      <c r="L109" s="109">
        <f>SUMIF($E$4:$E$105,"111",$L$4:$L$105)</f>
        <v>0</v>
      </c>
      <c r="M109" s="109">
        <f>SUMIF($E$4:$E$104,"111",$M$4:$M$104)</f>
        <v>0</v>
      </c>
      <c r="N109" s="109">
        <f>SUMIF($E$4:$E$104,"111",$N$4:$N$104)</f>
        <v>12004716</v>
      </c>
      <c r="O109" s="109">
        <f>SUMIF($E$4:$E$104,"111",$O$4:$O$104)</f>
        <v>6840985</v>
      </c>
      <c r="P109" s="109">
        <f>SUMIF($E$4:$E$104,"111",$P$4:$P$104)</f>
        <v>30665828</v>
      </c>
      <c r="Q109" s="109">
        <f>SUMIF($E$4:$E$104,"111",$Q$4:$Q$104)</f>
        <v>0</v>
      </c>
      <c r="R109" s="109">
        <f>SUMIF($E$4:$E$104,"111",$R$4:$R$104)</f>
        <v>0</v>
      </c>
      <c r="S109" s="109">
        <f>SUMIF($E$4:$E$104,"111",$S$4:$S$104)</f>
        <v>0</v>
      </c>
      <c r="T109" s="109">
        <f>SUMIF($E$4:$E$104,"111",$T$4:$T$104)</f>
        <v>100000000</v>
      </c>
      <c r="U109" s="109">
        <f>SUMIF($E$4:$E$104,"111",$U$4:$U$104)</f>
        <v>0</v>
      </c>
      <c r="V109" s="109">
        <f>SUMIF($E$4:$E$104,"111",$V$4:$V$104)</f>
        <v>100000000</v>
      </c>
      <c r="W109" s="109">
        <f>SUMIF($E$4:$E$104,"111",$W$4:$W$104)</f>
        <v>0</v>
      </c>
      <c r="X109" s="109"/>
      <c r="Y109" s="109">
        <f>SUMIF($E$4:$E$104,"111",$Y$4:$Y$104)</f>
        <v>0</v>
      </c>
      <c r="Z109" s="109">
        <f>SUMIF($E$4:$E$104,"111",$Z$4:$Z$104)</f>
        <v>0</v>
      </c>
      <c r="AA109" s="109">
        <f>SUMIF($E$4:$E$104,"111",$AA$4:$AA$104)</f>
        <v>1059957553</v>
      </c>
      <c r="AB109" s="112">
        <f t="shared" ref="AB109:AB118" si="104">+AC109/G109</f>
        <v>9.3244111971007376E-2</v>
      </c>
      <c r="AC109" s="25">
        <f t="shared" ref="AC109:AC115" si="105">SUM(AD109:AW109)</f>
        <v>193492631</v>
      </c>
      <c r="AD109" s="110">
        <f>SUMIF($E$4:$E$104,"111",$AD$4:$AD$104)</f>
        <v>0</v>
      </c>
      <c r="AE109" s="110">
        <f>SUMIF($E$4:$E$104,"111",$AE$4:$AE$104)</f>
        <v>0</v>
      </c>
      <c r="AF109" s="110">
        <f>SUMIF($E$4:$E$104,"111",$AF$4:$AF$104)</f>
        <v>91492631</v>
      </c>
      <c r="AG109" s="110">
        <f>SUMIF($E$4:$E$104,"111",$AG$4:$AG$104)</f>
        <v>0</v>
      </c>
      <c r="AH109" s="110">
        <f>SUMIF($E$4:$E$104,"111",$AH$4:$AH$104)</f>
        <v>0</v>
      </c>
      <c r="AI109" s="110">
        <f>SUMIF($E$4:$E$104,"111",$AI$4:$AI$104)</f>
        <v>0</v>
      </c>
      <c r="AJ109" s="110">
        <f>SUMIF($E$4:$E$104,"111",$AJ$4:$AJ$104)</f>
        <v>0</v>
      </c>
      <c r="AK109" s="110">
        <f>SUMIF($E$4:$E$104,"111",$AK$4:$AK$104)</f>
        <v>0</v>
      </c>
      <c r="AL109" s="110">
        <f>SUMIF($E$4:$E$104,"111",$AL$4:$AL$104)</f>
        <v>0</v>
      </c>
      <c r="AM109" s="110">
        <f>SUMIF($E$4:$E$104,"111",$AM$4:$AM$104)</f>
        <v>0</v>
      </c>
      <c r="AN109" s="110">
        <f>SUMIF($E$4:$E$104,"111",$AN$4:$AN$104)</f>
        <v>0</v>
      </c>
      <c r="AO109" s="110">
        <f>SUMIF($E$4:$E$104,"111",$AO$4:$AO$104)</f>
        <v>0</v>
      </c>
      <c r="AP109" s="110">
        <f>SUMIF($E$4:$E$104,"111",$AP$4:$AP$104)</f>
        <v>0</v>
      </c>
      <c r="AQ109" s="110">
        <f>SUMIF($E$4:$E$104,"111",$AQ$4:$AQ$104)</f>
        <v>0</v>
      </c>
      <c r="AR109" s="110">
        <f>SUMIF($E$4:$E$104,"111",$AR$4:$AR$104)</f>
        <v>100000000</v>
      </c>
      <c r="AS109" s="110">
        <f>SUMIF($E$4:$E$104,"111",$AS$4:$AS$104)</f>
        <v>0</v>
      </c>
      <c r="AT109" s="110">
        <f>SUMIF($E$4:$E$104,"111",$AT$4:$AT$104)</f>
        <v>0</v>
      </c>
      <c r="AU109" s="110">
        <f>SUMIF($E$4:$E$104,"111",$AU$4:$AU$104)</f>
        <v>0</v>
      </c>
      <c r="AV109" s="110">
        <f>SUMIF($E$4:$E$104,"111",$AV$4:$AV$104)</f>
        <v>0</v>
      </c>
      <c r="AW109" s="110">
        <f>SUMIF($E$4:$E$104,"111",$AW$4:$AW$104)</f>
        <v>2000000</v>
      </c>
      <c r="AX109" s="95">
        <f t="shared" ref="AX109:AX118" si="106">1-AB109</f>
        <v>0.90675588802899265</v>
      </c>
      <c r="AY109" s="25">
        <f t="shared" ref="AY109:AY115" si="107">SUM(AZ109:BS109)</f>
        <v>1881626397</v>
      </c>
      <c r="AZ109" s="113">
        <f>SUMIF($E$4:$E$104,"111",$AZ$4:$AZ$104)</f>
        <v>0</v>
      </c>
      <c r="BA109" s="113">
        <f>SUMIF($E$4:$E$104,"111",$BA$4:$BA$104)</f>
        <v>0</v>
      </c>
      <c r="BB109" s="113">
        <f>SUMIF($E$4:$E$104,"111",$BB$4:$BB$104)</f>
        <v>8507369</v>
      </c>
      <c r="BC109" s="113">
        <f>SUMIF($E$4:$E$104,"111",$BC$4:$BC$104)</f>
        <v>665649946</v>
      </c>
      <c r="BD109" s="113">
        <f>SUMIF($E$4:$E$104,"111",$BD$4:$BD$104)</f>
        <v>0</v>
      </c>
      <c r="BE109" s="113">
        <f>SUMIF($E$4:$E$104,"111",$BE$4:$BE$104)</f>
        <v>0</v>
      </c>
      <c r="BF109" s="113">
        <f>SUMIF($E$4:$E$104,"111",$BF$4:$BF$104)</f>
        <v>12004716</v>
      </c>
      <c r="BG109" s="113">
        <f>SUMIF($E$4:$E$104,"111",$BG$4:$BG$104)</f>
        <v>6840985</v>
      </c>
      <c r="BH109" s="113">
        <f>SUMIF($E$4:$E$104,"111",$BH$4:$BH$104)</f>
        <v>30665828</v>
      </c>
      <c r="BI109" s="113">
        <f>SUMIF($E$4:$E$104,"111",$BI$4:$BI$104)</f>
        <v>0</v>
      </c>
      <c r="BJ109" s="113">
        <f>SUMIF($E$4:$E$104,"111",$BJ$4:$BJ$104)</f>
        <v>0</v>
      </c>
      <c r="BK109" s="113">
        <f>SUMIF($E$4:$E$104,"111",$BK$4:$BK$104)</f>
        <v>0</v>
      </c>
      <c r="BL109" s="113">
        <f>SUMIF($E$4:$E$104,"111",$BL$4:$BL$104)</f>
        <v>100000000</v>
      </c>
      <c r="BM109" s="113">
        <f>SUMIF($E$4:$E$104,"111",$BM$4:$BM$104)</f>
        <v>0</v>
      </c>
      <c r="BN109" s="113">
        <f>SUMIF($E$4:$E$104,"111",$BN$4:$BN$104)</f>
        <v>0</v>
      </c>
      <c r="BO109" s="113">
        <f>SUMIF($E$4:$E$104,"111",$BO$4:$BO$104)</f>
        <v>0</v>
      </c>
      <c r="BP109" s="113"/>
      <c r="BQ109" s="113">
        <f>SUMIF($E$4:$E$104,"111",$BQ$4:$BQ$104)</f>
        <v>0</v>
      </c>
      <c r="BR109" s="113">
        <f>SUMIF($E$4:$E$104,"111",$BR$4:$BR$104)</f>
        <v>0</v>
      </c>
      <c r="BS109" s="114">
        <f>SUMIF($E$4:$E$104,"111",$BS$4:$BS$104)</f>
        <v>1057957553</v>
      </c>
      <c r="BT109" s="115">
        <f t="shared" ref="BT109:BT118" si="108">+BU109/G109</f>
        <v>9.3243716331051829E-2</v>
      </c>
      <c r="BU109" s="31">
        <f t="shared" ref="BU109:BU115" si="109">SUM(BV109:CO109)</f>
        <v>193491810</v>
      </c>
      <c r="BV109" s="110">
        <f>SUMIF($E$4:$E$104,"111",$BV$4:$BV$104)</f>
        <v>0</v>
      </c>
      <c r="BW109" s="110">
        <f>SUMIF($E$4:$E$104,"111",$BW$4:$BW$104)</f>
        <v>0</v>
      </c>
      <c r="BX109" s="110">
        <f>SUMIF($E$4:$E$104,"111",$BX$4:$BX$104)</f>
        <v>91491810</v>
      </c>
      <c r="BY109" s="110">
        <f>SUMIF($E$4:$E$104,"111",$BY$4:$BY$104)</f>
        <v>0</v>
      </c>
      <c r="BZ109" s="110">
        <f>SUMIF($E$4:$E$104,"111",$BZ$4:$BZ$104)</f>
        <v>0</v>
      </c>
      <c r="CA109" s="110">
        <f>SUMIF($E$4:$E$104,"111",$CA$4:$CA$104)</f>
        <v>0</v>
      </c>
      <c r="CB109" s="110">
        <f>SUMIF($E$4:$E$104,"111",$CB$4:$CB$104)</f>
        <v>0</v>
      </c>
      <c r="CC109" s="110"/>
      <c r="CD109" s="110">
        <f>SUMIF($E$4:$E$104,"111",$CD$4:$CD$104)</f>
        <v>0</v>
      </c>
      <c r="CE109" s="110">
        <f>SUMIF($E$4:$E$104,"111",$CE$4:$CE$104)</f>
        <v>0</v>
      </c>
      <c r="CF109" s="110">
        <f>SUMIF($E$4:$E$104,"111",$CF$4:$CF$104)</f>
        <v>0</v>
      </c>
      <c r="CG109" s="110">
        <f>SUMIF($E$4:$E$104,"111",$CG$4:$CG$104)</f>
        <v>0</v>
      </c>
      <c r="CH109" s="110">
        <f>SUMIF($E$4:$E$104,"111",$CH$4:$CH$104)</f>
        <v>0</v>
      </c>
      <c r="CI109" s="110">
        <f>SUMIF($E$4:$E$104,"111",$CI$4:$CI$104)</f>
        <v>0</v>
      </c>
      <c r="CJ109" s="110">
        <f>SUMIF($E$4:$E$104,"111",$CJ$4:$CJ$104)</f>
        <v>100000000</v>
      </c>
      <c r="CK109" s="110">
        <f>SUMIF($E$4:$E$104,"111",$CK$4:$CK$104)</f>
        <v>0</v>
      </c>
      <c r="CL109" s="110">
        <f>SUMIF($E$4:$E$104,"111",$CL$4:$CL$104)</f>
        <v>0</v>
      </c>
      <c r="CM109" s="110">
        <f>SUMIF($E$4:$E$104,"111",$CM$4:$CM$104)</f>
        <v>0</v>
      </c>
      <c r="CN109" s="110">
        <f>SUMIF($E$4:$E$104,"111",$CN$4:$CN$104)</f>
        <v>0</v>
      </c>
      <c r="CO109" s="116">
        <f>SUMIF($E$4:$E$104,"111",$CO$4:$CO$104)</f>
        <v>2000000</v>
      </c>
      <c r="CP109" s="23">
        <f t="shared" ref="CP109:CP118" si="110">1-BT109</f>
        <v>0.90675628366894823</v>
      </c>
      <c r="CQ109" s="25">
        <f t="shared" ref="CQ109:CQ115" si="111">SUM(CR109:DK109)</f>
        <v>1881627218</v>
      </c>
      <c r="CR109" s="113">
        <f>SUMIF($E$4:$E$104,"111",$CR$4:$CR$104)</f>
        <v>0</v>
      </c>
      <c r="CS109" s="113">
        <f>SUMIF($E$4:$E$104,"111",$CS$4:$CS$104)</f>
        <v>0</v>
      </c>
      <c r="CT109" s="113">
        <f>SUMIF($E$4:$E$104,"111",$CT$4:$CT$104)</f>
        <v>8508190</v>
      </c>
      <c r="CU109" s="113">
        <f>SUMIF($E$4:$E$104,"111",$CU$4:$CU$104)</f>
        <v>665649946</v>
      </c>
      <c r="CV109" s="113">
        <f>SUMIF($E$4:$E$104,"111",$CV$4:$CV$104)</f>
        <v>0</v>
      </c>
      <c r="CW109" s="113">
        <f>SUMIF($E$4:$E$104,"111",$CW$4:$CW$104)</f>
        <v>0</v>
      </c>
      <c r="CX109" s="113">
        <f>SUMIF($E$4:$E$104,"111",$CX$4:$CX$104)</f>
        <v>12004716</v>
      </c>
      <c r="CY109" s="113">
        <f>SUMIF($E$4:$E$104,"111",$CY$4:$CY$104)</f>
        <v>6840985</v>
      </c>
      <c r="CZ109" s="113">
        <f>SUMIF($E$4:$E$104,"111",$CZ$4:$CZ$104)</f>
        <v>30665828</v>
      </c>
      <c r="DA109" s="117">
        <f>SUMIF($E$4:$E$104,"111",$DA$4:$DA$104)</f>
        <v>0</v>
      </c>
      <c r="DB109" s="117">
        <f>SUMIF($E$4:$E$104,"111",$DB$4:$DB$104)</f>
        <v>0</v>
      </c>
      <c r="DC109" s="117">
        <f>SUMIF($E$4:$E$104,"111",$DC$4:$DC$104)</f>
        <v>0</v>
      </c>
      <c r="DD109" s="117">
        <f>SUMIF($E$4:$E$104,"111",$DD$4:$DD$104)</f>
        <v>100000000</v>
      </c>
      <c r="DE109" s="117">
        <f>SUMIF($E$4:$E$104,"111",$DE$4:$DE$104)</f>
        <v>0</v>
      </c>
      <c r="DF109" s="117">
        <f>SUMIF($E$4:$E$104,"111",$DF$4:$DF$104)</f>
        <v>0</v>
      </c>
      <c r="DG109" s="117">
        <f>SUMIF($E$4:$E$104,"111",$DG$4:$DG$104)</f>
        <v>0</v>
      </c>
      <c r="DH109" s="117">
        <f>SUMIF($E$4:$E$104,"111",$DH$4:$DH$104)</f>
        <v>0</v>
      </c>
      <c r="DI109" s="117">
        <f>SUMIF($E$4:$E$104,"111",$DI$4:$DI$104)</f>
        <v>0</v>
      </c>
      <c r="DJ109" s="117">
        <f>SUMIF($E$4:$E$104,"111",$DJ$4:$DJ$104)</f>
        <v>0</v>
      </c>
      <c r="DK109" s="117">
        <f>SUMIF($E$4:$E$104,"111",$DK$4:$DK$104)</f>
        <v>1057957553</v>
      </c>
      <c r="DM109" s="26">
        <f t="shared" ref="DM109:DM118" si="112">+AC109+AY109</f>
        <v>2075119028</v>
      </c>
      <c r="DN109" s="154"/>
      <c r="DO109" s="154"/>
      <c r="DP109" s="148" t="s">
        <v>343</v>
      </c>
      <c r="DQ109" s="148" t="s">
        <v>344</v>
      </c>
      <c r="DR109" s="149" t="s">
        <v>359</v>
      </c>
      <c r="DS109" s="153"/>
      <c r="DT109" s="162"/>
      <c r="DU109" s="162"/>
    </row>
    <row r="110" spans="1:125" ht="18" customHeight="1" x14ac:dyDescent="0.25">
      <c r="C110" s="118"/>
      <c r="D110" s="108" t="s">
        <v>330</v>
      </c>
      <c r="E110" s="101">
        <v>211</v>
      </c>
      <c r="F110" s="109"/>
      <c r="G110" s="110">
        <f>SUMIF($E$4:$E$104,"211",$G$4:$G$104)</f>
        <v>2889358754</v>
      </c>
      <c r="H110" s="111">
        <f>SUMIF($E$4:$E$105,"211",$H$4:$H$105)</f>
        <v>0</v>
      </c>
      <c r="I110" s="111">
        <f>SUMIF($E$4:$E$105,"211",$I$4:$I$105)</f>
        <v>112000000</v>
      </c>
      <c r="J110" s="110">
        <f>SUMIF($E$4:$E$104,"211",$J$4:$J$104)</f>
        <v>1050000000</v>
      </c>
      <c r="K110" s="110">
        <f>SUMIF($E$4:$E$104,"211",$K$4:$K$104)</f>
        <v>815752314</v>
      </c>
      <c r="L110" s="109">
        <f>SUMIF($E$4:$E$104,"211",$L$4:$L$104)</f>
        <v>80883013</v>
      </c>
      <c r="M110" s="109">
        <f>SUMIF($E$4:$E$104,"211",$M$4:$M$104)</f>
        <v>210796645</v>
      </c>
      <c r="N110" s="109">
        <f>SUMIF($E$4:$E$104,"211",$N$4:$N$104)</f>
        <v>0</v>
      </c>
      <c r="O110" s="109">
        <f>SUMIF($E$4:$E$104,"211",$O$4:$O$104)</f>
        <v>0</v>
      </c>
      <c r="P110" s="109">
        <f>SUMIF($E$4:$E$104,"211",$P$4:$P$104)</f>
        <v>0</v>
      </c>
      <c r="Q110" s="109">
        <f>SUMIF($E$4:$E$104,"211",$Q$4:$Q$104)</f>
        <v>1940856</v>
      </c>
      <c r="R110" s="109">
        <f>SUMIF($E$4:$E$104,"211",$R$4:$R$104)</f>
        <v>135153822</v>
      </c>
      <c r="S110" s="109">
        <f>SUMIF($E$4:$E$104,"211",$S$4:$S$104)</f>
        <v>0</v>
      </c>
      <c r="T110" s="109">
        <f>SUMIF($E$4:$E$104,"211",$T$4:$T$104)</f>
        <v>200000000</v>
      </c>
      <c r="U110" s="109">
        <f>SUMIF($E$4:$E$104,"211",$U$4:$U$104)</f>
        <v>0</v>
      </c>
      <c r="V110" s="109">
        <f>SUMIF($E$4:$E$104,"211",$V$4:$V$104)</f>
        <v>153000000</v>
      </c>
      <c r="W110" s="109">
        <f>SUMIF($E$4:$E$104,"211",$W$4:$W$104)</f>
        <v>0</v>
      </c>
      <c r="X110" s="109"/>
      <c r="Y110" s="109">
        <f>SUMIF($E$4:$E$104,"211",$Y$4:$Y$104)</f>
        <v>0</v>
      </c>
      <c r="Z110" s="109">
        <f>SUMIF($E$4:$E$104,"211",$Z$4:$Z$104)</f>
        <v>0</v>
      </c>
      <c r="AA110" s="109">
        <f>SUMIF($E$4:$E$104,"211",$AA$4:$AA$104)</f>
        <v>129832104</v>
      </c>
      <c r="AB110" s="112">
        <f t="shared" si="104"/>
        <v>0.25670700115490053</v>
      </c>
      <c r="AC110" s="25">
        <f t="shared" si="105"/>
        <v>741718621</v>
      </c>
      <c r="AD110" s="110">
        <f>SUMIF($E$4:$E$104,"211",$AD$4:$AD$104)</f>
        <v>0</v>
      </c>
      <c r="AE110" s="110">
        <f>SUMIF($E$4:$E$104,"211",$AE$4:$AE$104)</f>
        <v>112000000</v>
      </c>
      <c r="AF110" s="110">
        <f>SUMIF($E$4:$E$104,"211",$AF$4:$AF$104)</f>
        <v>0</v>
      </c>
      <c r="AG110" s="110">
        <f>SUMIF($E$4:$E$104,"211",$AG$4:$AG$104)</f>
        <v>562248216</v>
      </c>
      <c r="AH110" s="110">
        <f>SUMIF($E$4:$E$104,"211",$AH$4:$AH$104)</f>
        <v>0</v>
      </c>
      <c r="AI110" s="110">
        <f>SUMIF($E$4:$E$104,"211",$AI$4:$AI$104)</f>
        <v>0</v>
      </c>
      <c r="AJ110" s="110">
        <f>SUMIF($E$4:$E$104,"211",$AJ$4:$AJ$104)</f>
        <v>0</v>
      </c>
      <c r="AK110" s="110">
        <f>SUMIF($E$4:$E$104,"211",$AK$4:$AK$104)</f>
        <v>0</v>
      </c>
      <c r="AL110" s="110">
        <f>SUMIF($E$4:$E$104,"211",$AL$4:$AL$104)</f>
        <v>0</v>
      </c>
      <c r="AM110" s="110">
        <f>SUMIF($E$4:$E$104,"211",$AM$4:$AM$104)</f>
        <v>0</v>
      </c>
      <c r="AN110" s="110">
        <f>SUMIF($E$4:$E$104,"211",$AN$4:$AN$104)</f>
        <v>0</v>
      </c>
      <c r="AO110" s="110">
        <f>SUMIF($E$4:$E$104,"211",$AO$4:$AO$104)</f>
        <v>0</v>
      </c>
      <c r="AP110" s="110">
        <f>SUMIF($E$4:$E$104,"211",$AP$4:$AP$104)</f>
        <v>9455530</v>
      </c>
      <c r="AQ110" s="110">
        <f>SUMIF($E$4:$E$104,"211",$AQ$4:$AQ$104)</f>
        <v>0</v>
      </c>
      <c r="AR110" s="110">
        <f>SUMIF($E$4:$E$104,"211",$AR$4:$AR$104)</f>
        <v>51334875</v>
      </c>
      <c r="AS110" s="110">
        <f>SUMIF($E$4:$E$104,"211",$AS$4:$AS$104)</f>
        <v>0</v>
      </c>
      <c r="AT110" s="110">
        <f>SUMIF($E$4:$E$104,"211",$AT$4:$AT$104)</f>
        <v>0</v>
      </c>
      <c r="AU110" s="110">
        <f>SUMIF($E$4:$E$104,"211",$AU$4:$AU$104)</f>
        <v>0</v>
      </c>
      <c r="AV110" s="110">
        <f>SUMIF($E$4:$E$104,"211",$AV$4:$AV$104)</f>
        <v>0</v>
      </c>
      <c r="AW110" s="110">
        <f>SUMIF($E$4:$E$104,"211",$AW$4:$AW$104)</f>
        <v>6680000</v>
      </c>
      <c r="AX110" s="95">
        <f t="shared" si="106"/>
        <v>0.74329299884509947</v>
      </c>
      <c r="AY110" s="25">
        <f t="shared" si="107"/>
        <v>2147640133</v>
      </c>
      <c r="AZ110" s="113">
        <f>SUMIF($E$4:$E$104,"211",$AZ$4:$AZ$104)</f>
        <v>0</v>
      </c>
      <c r="BA110" s="113">
        <f>SUMIF($E$4:$E$104,"211",$BA$4:$BA$104)</f>
        <v>0</v>
      </c>
      <c r="BB110" s="113">
        <f>SUMIF($E$4:$E$104,"211",$BB$4:$BB$104)</f>
        <v>1050000000</v>
      </c>
      <c r="BC110" s="113">
        <f>SUMIF($E$4:$E$104,"211",$BC$4:$BC$104)</f>
        <v>253504098</v>
      </c>
      <c r="BD110" s="113">
        <f>SUMIF($E$4:$E$104,"211",$BD$4:$BD$104)</f>
        <v>80883013</v>
      </c>
      <c r="BE110" s="113">
        <f>SUMIF($E$4:$E$104,"211",$BE$4:$BE$104)</f>
        <v>210796645</v>
      </c>
      <c r="BF110" s="113">
        <f>SUMIF($E$4:$E$104,"211",$BF$4:$BF$104)</f>
        <v>0</v>
      </c>
      <c r="BG110" s="113">
        <f>SUMIF($E$4:$E$104,"211",$BG$4:$BG$104)</f>
        <v>0</v>
      </c>
      <c r="BH110" s="113">
        <f>SUMIF($E$4:$E$104,"211",$BH$4:$BH$104)</f>
        <v>0</v>
      </c>
      <c r="BI110" s="113">
        <f>SUMIF($E$4:$E$104,"211",$BI$4:$BI$104)</f>
        <v>1940856</v>
      </c>
      <c r="BJ110" s="113">
        <f>SUMIF($E$4:$E$104,"211",$BJ$4:$BJ$104)</f>
        <v>135153822</v>
      </c>
      <c r="BK110" s="113">
        <f>SUMIF($E$4:$E$104,"211",$BK$4:$BK$104)</f>
        <v>0</v>
      </c>
      <c r="BL110" s="113">
        <f>SUMIF($E$4:$E$104,"211",$BL$4:$BL$104)</f>
        <v>190544470</v>
      </c>
      <c r="BM110" s="113">
        <f>SUMIF($E$4:$E$104,"211",$BM$4:$BM$104)</f>
        <v>0</v>
      </c>
      <c r="BN110" s="113">
        <f>SUMIF($E$4:$E$104,"211",$BN$4:$BN$104)</f>
        <v>101665125</v>
      </c>
      <c r="BO110" s="113">
        <f>SUMIF($E$4:$E$104,"211",$BO$4:$BO$104)</f>
        <v>0</v>
      </c>
      <c r="BP110" s="113"/>
      <c r="BQ110" s="113">
        <f>SUMIF($E$4:$E$104,"211",$BQ$4:$BQ$104)</f>
        <v>0</v>
      </c>
      <c r="BR110" s="113">
        <f>SUMIF($E$4:$E$104,"211",$BR$4:$BR$104)</f>
        <v>0</v>
      </c>
      <c r="BS110" s="114">
        <f>SUMIF($E$4:$E$104,"211",$BS$4:$BS$104)</f>
        <v>123152104</v>
      </c>
      <c r="BT110" s="115">
        <f t="shared" si="108"/>
        <v>5.3532794010390308E-2</v>
      </c>
      <c r="BU110" s="31">
        <f t="shared" si="109"/>
        <v>154675447</v>
      </c>
      <c r="BV110" s="110">
        <f>SUMIF($E$4:$E$104,"211",$BV$4:$BV$104)</f>
        <v>0</v>
      </c>
      <c r="BW110" s="110">
        <f>SUMIF($E$4:$E$104,"211",$BW$4:$BW$104)</f>
        <v>110832974</v>
      </c>
      <c r="BX110" s="110">
        <f>SUMIF($E$4:$E$104,"211",$BX$4:$BX$104)</f>
        <v>0</v>
      </c>
      <c r="BY110" s="110">
        <f>SUMIF($E$4:$E$104,"211",$BY$4:$BY$104)</f>
        <v>0</v>
      </c>
      <c r="BZ110" s="110">
        <f>SUMIF($E$4:$E$104,"211",$BZ$4:$BZ$104)</f>
        <v>0</v>
      </c>
      <c r="CA110" s="110">
        <f>SUMIF($E$4:$E$104,"211",$CA$4:$CA$104)</f>
        <v>0</v>
      </c>
      <c r="CB110" s="110">
        <f t="shared" ref="CB110:CB115" si="113">SUMIF($E$4:$E$104,"111",$CB$4:$CB$104)</f>
        <v>0</v>
      </c>
      <c r="CC110" s="110"/>
      <c r="CD110" s="110">
        <f>SUMIF($E$4:$E$104,"211",$CD$4:$CD$104)</f>
        <v>0</v>
      </c>
      <c r="CE110" s="110">
        <f>SUMIF($E$4:$E$104,"211",$CE$4:$CE$104)</f>
        <v>0</v>
      </c>
      <c r="CF110" s="110">
        <f>SUMIF($E$4:$E$104,"211",$CF$4:$CF$104)</f>
        <v>0</v>
      </c>
      <c r="CG110" s="110">
        <f>SUMIF($E$4:$E$104,"211",$CG$4:$CG$104)</f>
        <v>0</v>
      </c>
      <c r="CH110" s="110">
        <f>SUMIF($E$4:$E$104,"211",$CH$4:$CH$104)</f>
        <v>0</v>
      </c>
      <c r="CI110" s="110">
        <f>SUMIF($E$4:$E$104,"211",$CI$4:$CI$104)</f>
        <v>0</v>
      </c>
      <c r="CJ110" s="110">
        <f>SUMIF($E$4:$E$104,"211",$CJ$4:$CJ$104)</f>
        <v>37162473</v>
      </c>
      <c r="CK110" s="110">
        <f>SUMIF($E$4:$E$104,"211",$CK$4:$CK$104)</f>
        <v>0</v>
      </c>
      <c r="CL110" s="110">
        <f>SUMIF($E$4:$E$104,"211",$CL$4:$CL$104)</f>
        <v>0</v>
      </c>
      <c r="CM110" s="110">
        <f>SUMIF($E$4:$E$104,"211",$CM$4:$CM$104)</f>
        <v>0</v>
      </c>
      <c r="CN110" s="110">
        <f>SUMIF($E$4:$E$104,"211",$CN$4:$CN$104)</f>
        <v>0</v>
      </c>
      <c r="CO110" s="116">
        <f>SUMIF($E$4:$E$104,"211",$CO$4:$CO$104)</f>
        <v>6680000</v>
      </c>
      <c r="CP110" s="23">
        <f t="shared" si="110"/>
        <v>0.94646720598960965</v>
      </c>
      <c r="CQ110" s="25">
        <f t="shared" ca="1" si="111"/>
        <v>2734683307</v>
      </c>
      <c r="CR110" s="113">
        <f ca="1">SUMIF($E$4:$E$105,"211",$CR$4:$CR$104)</f>
        <v>0</v>
      </c>
      <c r="CS110" s="113">
        <f>SUMIF($E$4:$E$104,"211",$CS$4:$CS$104)</f>
        <v>1167026</v>
      </c>
      <c r="CT110" s="113">
        <f>SUMIF($E$4:$E$104,"211",$CT$4:$CT$104)</f>
        <v>1050000000</v>
      </c>
      <c r="CU110" s="113">
        <f>SUMIF($E$4:$E$104,"211",$CU$4:$CU$104)</f>
        <v>815752314</v>
      </c>
      <c r="CV110" s="113">
        <f>SUMIF($E$4:$E$104,"211",$CV$4:$CV$104)</f>
        <v>80883013</v>
      </c>
      <c r="CW110" s="113">
        <f>SUMIF($E$4:$E$104,"211",$CW$4:$CW$104)</f>
        <v>210796645</v>
      </c>
      <c r="CX110" s="113">
        <f>SUMIF($E$4:$E$104,"211",$CX$4:$CX$104)</f>
        <v>0</v>
      </c>
      <c r="CY110" s="113">
        <f>SUMIF($E$4:$E$104,"211",$CY$4:$CY$104)</f>
        <v>0</v>
      </c>
      <c r="CZ110" s="117">
        <f>SUMIF($E$4:$E$104,"211",$CZ$4:$CZ$104)</f>
        <v>0</v>
      </c>
      <c r="DA110" s="117">
        <f>SUMIF($E$4:$E$104,"211",$DA$4:$DA$104)</f>
        <v>1940856</v>
      </c>
      <c r="DB110" s="117">
        <f>SUMIF($E$4:$E$104,"211",$DB$4:$DB$104)</f>
        <v>135153822</v>
      </c>
      <c r="DC110" s="117">
        <f>SUMIF($E$4:$E$104,"211",$DC$4:$DC$104)</f>
        <v>0</v>
      </c>
      <c r="DD110" s="117">
        <f>SUMIF($E$4:$E$104,"211",$DD$4:$DD$104)</f>
        <v>200000000</v>
      </c>
      <c r="DE110" s="117">
        <f>SUMIF($E$4:$E$104,"211",$DE$4:$DE$104)</f>
        <v>0</v>
      </c>
      <c r="DF110" s="117">
        <f>SUMIF($E$4:$E$104,"211",$DF$4:$DF$104)</f>
        <v>115837527</v>
      </c>
      <c r="DG110" s="117">
        <f>SUMIF($E$4:$E$104,"211",$DG$4:$DG$104)</f>
        <v>0</v>
      </c>
      <c r="DH110" s="117">
        <f>SUMIF($E$4:$E$104,"211",$DH$4:$DH$104)</f>
        <v>0</v>
      </c>
      <c r="DI110" s="117">
        <f>SUMIF($E$4:$E$104,"211",$DI$4:$DI$104)</f>
        <v>0</v>
      </c>
      <c r="DJ110" s="117">
        <f>SUMIF($E$4:$E$104,"211",$DJ$4:$DJ$104)</f>
        <v>0</v>
      </c>
      <c r="DK110" s="117">
        <f>SUMIF($E$4:$E$104,"211",$DK$4:$DK$104)</f>
        <v>123152104</v>
      </c>
      <c r="DM110" s="26">
        <f t="shared" si="112"/>
        <v>2889358754</v>
      </c>
      <c r="DN110" s="156" t="s">
        <v>352</v>
      </c>
      <c r="DO110" s="154"/>
      <c r="DP110" s="155">
        <v>2075119028</v>
      </c>
      <c r="DQ110" s="155">
        <v>193491810</v>
      </c>
      <c r="DR110" s="167">
        <v>9.3200000000000005E-2</v>
      </c>
      <c r="DS110" s="153"/>
      <c r="DT110" s="162"/>
      <c r="DU110" s="162"/>
    </row>
    <row r="111" spans="1:125" ht="16.5" customHeight="1" x14ac:dyDescent="0.25">
      <c r="C111" s="118"/>
      <c r="D111" s="108" t="s">
        <v>331</v>
      </c>
      <c r="E111" s="101">
        <v>310</v>
      </c>
      <c r="F111" s="109"/>
      <c r="G111" s="110">
        <f>SUMIF($E$4:$E$104,"310",$G$4:$G$105)</f>
        <v>807530623</v>
      </c>
      <c r="H111" s="111">
        <f>SUMIF($E$4:$E$104,"310",$H$4:$H$104)</f>
        <v>0</v>
      </c>
      <c r="I111" s="111">
        <f>SUMIF($E$4:$E$104,"310",$I$4:$I$104)</f>
        <v>330000000</v>
      </c>
      <c r="J111" s="110">
        <f>SUMIF($E$4:$E$104,"310",$J$4:$J$104)</f>
        <v>0</v>
      </c>
      <c r="K111" s="110">
        <f>SUMIF($E$4:$E$104,"310",$K$4:$K$104)</f>
        <v>209530623</v>
      </c>
      <c r="L111" s="109">
        <f>SUMIF($E$4:$E$104,"310",$L$4:$L$104)</f>
        <v>0</v>
      </c>
      <c r="M111" s="109">
        <f>SUMIF($E$4:$E$104,"310",$M$4:$M$104)</f>
        <v>0</v>
      </c>
      <c r="N111" s="109">
        <f>SUMIF($E$4:$E$104,"310",$N$4:$N$104)</f>
        <v>0</v>
      </c>
      <c r="O111" s="109">
        <f>SUMIF($E$4:$E$104,"310",$O$4:$O$104)</f>
        <v>0</v>
      </c>
      <c r="P111" s="109">
        <f>SUMIF($E$4:$E$104,"310",$P$4:$P$104)</f>
        <v>0</v>
      </c>
      <c r="Q111" s="109">
        <f>SUMIF($E$4:$E$104,"310",$Q$4:$Q$104)</f>
        <v>0</v>
      </c>
      <c r="R111" s="109">
        <f>SUMIF($E$4:$E$104,"310",$R$4:$R$104)</f>
        <v>0</v>
      </c>
      <c r="S111" s="109">
        <f>SUMIF($E$4:$E$104,"310",$S$4:$S$104)</f>
        <v>0</v>
      </c>
      <c r="T111" s="109">
        <f>SUMIF($E$4:$E$104,"310",$T$4:$T$104)</f>
        <v>0</v>
      </c>
      <c r="U111" s="109">
        <f>SUMIF($E$4:$E$104,"310",$U$4:$U$104)</f>
        <v>0</v>
      </c>
      <c r="V111" s="109">
        <f>SUMIF($E$4:$E$104,"310",$V$4:$V$104)</f>
        <v>200000000</v>
      </c>
      <c r="W111" s="109">
        <f>SUMIF($E$4:$E$97,"310",$W$4:$W$97)</f>
        <v>0</v>
      </c>
      <c r="X111" s="109"/>
      <c r="Y111" s="109">
        <f>SUMIF($E$4:$E$104,"310",$Y$4:$Y$104)</f>
        <v>0</v>
      </c>
      <c r="Z111" s="109">
        <f>SUMIF($E$4:$E$104,"310",$Z$4:$Z$104)</f>
        <v>0</v>
      </c>
      <c r="AA111" s="109">
        <f>SUMIF($E$4:$E$104,"310",$AA$4:$AA$104)</f>
        <v>68000000</v>
      </c>
      <c r="AB111" s="112">
        <f t="shared" si="104"/>
        <v>0.37794861434004096</v>
      </c>
      <c r="AC111" s="31">
        <f t="shared" si="105"/>
        <v>305205080</v>
      </c>
      <c r="AD111" s="110">
        <f>SUMIF($E$4:$E$104,"310",$AD$4:$AD$104)</f>
        <v>0</v>
      </c>
      <c r="AE111" s="110">
        <f>SUMIF($E$4:$E$104,"310",$AE$4:$AE$104)</f>
        <v>155834000</v>
      </c>
      <c r="AF111" s="110">
        <f>SUMIF($E$4:$E$104,"310",$AF$4:$AF$104)</f>
        <v>0</v>
      </c>
      <c r="AG111" s="110">
        <f>SUMIF($E$4:$E$104,"310",$AG$4:$AG$104)</f>
        <v>4371080</v>
      </c>
      <c r="AH111" s="110">
        <f>SUMIF($E$4:$E$104,"310",$AH$4:$AH$104)</f>
        <v>0</v>
      </c>
      <c r="AI111" s="110">
        <f>SUMIF($E$4:$E$104,"310",$AI$4:$AI$104)</f>
        <v>0</v>
      </c>
      <c r="AJ111" s="110">
        <f>SUMIF($E$4:$E$104,"310",$AJ$4:$AJ$104)</f>
        <v>0</v>
      </c>
      <c r="AK111" s="110">
        <f>SUMIF($E$4:$E$104,"310",$AK$4:$AK$104)</f>
        <v>0</v>
      </c>
      <c r="AL111" s="110">
        <f>SUMIF($E$4:$E$104,"310",$AL$4:$AL$104)</f>
        <v>0</v>
      </c>
      <c r="AM111" s="110">
        <f>SUMIF($E$4:$E$104,"310",$AM$4:$AM$104)</f>
        <v>0</v>
      </c>
      <c r="AN111" s="110">
        <f>SUMIF($E$4:$E$104,"310",$AN$4:$AN$104)</f>
        <v>0</v>
      </c>
      <c r="AO111" s="110">
        <f>SUMIF($E$4:$E$104,"310",$AO$4:$AO$104)</f>
        <v>0</v>
      </c>
      <c r="AP111" s="110">
        <f>SUMIF($E$4:$E$104,"310",$AP$4:$AP$104)</f>
        <v>0</v>
      </c>
      <c r="AQ111" s="110">
        <f>SUMIF($E$4:$E$104,"310",$AQ$4:$AQ$104)</f>
        <v>0</v>
      </c>
      <c r="AR111" s="110">
        <f>SUMIF($E$4:$E$104,"310",$AR$4:$AR$104)</f>
        <v>110000000</v>
      </c>
      <c r="AS111" s="110">
        <f>SUMIF($E$4:$E$104,"310",$AS$4:$AS$104)</f>
        <v>0</v>
      </c>
      <c r="AT111" s="110">
        <f>SUMIF($E$4:$E$104,"310",$AT$4:$AT$104)</f>
        <v>0</v>
      </c>
      <c r="AU111" s="110">
        <f>SUMIF($E$4:$E$104,"310",$AU$4:$AU$104)</f>
        <v>0</v>
      </c>
      <c r="AV111" s="110">
        <f>SUMIF($E$4:$E$104,"310",$AV$4:$AV$104)</f>
        <v>0</v>
      </c>
      <c r="AW111" s="110">
        <f>SUMIF($E$4:$E$104,"310",$AW$4:$AW$104)</f>
        <v>35000000</v>
      </c>
      <c r="AX111" s="95">
        <f t="shared" si="106"/>
        <v>0.62205138565995899</v>
      </c>
      <c r="AY111" s="25">
        <f t="shared" si="107"/>
        <v>502325543</v>
      </c>
      <c r="AZ111" s="113">
        <f>SUMIF($E$4:$E$104,"310",$AZ$4:$AZ$104)</f>
        <v>0</v>
      </c>
      <c r="BA111" s="113">
        <f>SUMIF($E$4:$E$104,"310",$BA$4:$BA$104)</f>
        <v>174166000</v>
      </c>
      <c r="BB111" s="113">
        <f>SUMIF($E$4:$E$104,"310",$BB$4:$BB$104)</f>
        <v>0</v>
      </c>
      <c r="BC111" s="113">
        <f>SUMIF($E$4:$E$104,"310",$BC$4:$BC$104)</f>
        <v>205159543</v>
      </c>
      <c r="BD111" s="113">
        <f>SUMIF($E$4:$E$104,"310",$BD$4:$BD$104)</f>
        <v>0</v>
      </c>
      <c r="BE111" s="113">
        <f>SUMIF($E$4:$E$104,"310",$BE$4:$BE$104)</f>
        <v>0</v>
      </c>
      <c r="BF111" s="113">
        <f>SUMIF($E$4:$E$104,"310",$BF$4:$BF$104)</f>
        <v>0</v>
      </c>
      <c r="BG111" s="113">
        <f>SUMIF($E$4:$E$104,"310",$BG$4:$BG$104)</f>
        <v>0</v>
      </c>
      <c r="BH111" s="113">
        <f>SUMIF($E$4:$E$104,"310",$BH$4:$BH$104)</f>
        <v>0</v>
      </c>
      <c r="BI111" s="113">
        <f>SUMIF($E$4:$E$104,"310",$BI$4:$BI$104)</f>
        <v>0</v>
      </c>
      <c r="BJ111" s="113">
        <f>SUMIF($E$4:$E$104,"310",$BJ$4:$BJ$104)</f>
        <v>0</v>
      </c>
      <c r="BK111" s="113">
        <f>SUMIF($E$4:$E$104,"310",$BK$4:$BK$104)</f>
        <v>0</v>
      </c>
      <c r="BL111" s="113">
        <f>SUMIF($E$4:$E$104,"310",$BL$4:$BL$104)</f>
        <v>0</v>
      </c>
      <c r="BM111" s="113">
        <f>SUMIF($E$4:$E$104,"310",$BM$4:$BM$104)</f>
        <v>0</v>
      </c>
      <c r="BN111" s="113">
        <f>SUMIF($E$4:$E$104,"310",$BN$4:$BN$104)</f>
        <v>90000000</v>
      </c>
      <c r="BO111" s="113">
        <f>SUMIF($E$4:$E$104,"310",$BO$4:$BO$104)</f>
        <v>0</v>
      </c>
      <c r="BP111" s="113">
        <f>SUMIF($E$4:$E$104,"310",$BO$4:$BO$104)</f>
        <v>0</v>
      </c>
      <c r="BQ111" s="113">
        <f>SUMIF($E$4:$E$104,"310",$BQ$4:$BQ$104)</f>
        <v>0</v>
      </c>
      <c r="BR111" s="113">
        <f>SUMIF($E$4:$E$104,"310",$BR$4:$BR$104)</f>
        <v>0</v>
      </c>
      <c r="BS111" s="114">
        <f>SUMIF($E$4:$E$104,"310",$BS$4:$BS$104)</f>
        <v>33000000</v>
      </c>
      <c r="BT111" s="115">
        <f t="shared" si="108"/>
        <v>0.12333195443412924</v>
      </c>
      <c r="BU111" s="31">
        <f t="shared" si="109"/>
        <v>99594330</v>
      </c>
      <c r="BV111" s="110">
        <f>SUMIF($E$4:$E$104,"310",$BV$4:$BV$104)</f>
        <v>0</v>
      </c>
      <c r="BW111" s="110">
        <f>SUMIF($E$4:$E$104,"310",$BW$4:$BW$104)</f>
        <v>46240431</v>
      </c>
      <c r="BX111" s="110">
        <f>SUMIF($E$4:$E$104,"310",$BX$4:$BX$104)</f>
        <v>0</v>
      </c>
      <c r="BY111" s="110">
        <f>SUMIF($E$4:$E$104,"310",$BY$4:$BY$104)</f>
        <v>4371080</v>
      </c>
      <c r="BZ111" s="110">
        <f>SUMIF($E$4:$E$104,"310",$BZ$4:$BZ$104)</f>
        <v>0</v>
      </c>
      <c r="CA111" s="110">
        <f>SUMIF($E$4:$E$104,"310",$CA$4:$CA$104)</f>
        <v>0</v>
      </c>
      <c r="CB111" s="110">
        <f t="shared" si="113"/>
        <v>0</v>
      </c>
      <c r="CC111" s="110"/>
      <c r="CD111" s="110">
        <f>SUMIF($E$4:$E$104,"310",$CD$4:$CD$104)</f>
        <v>0</v>
      </c>
      <c r="CE111" s="110">
        <f>SUMIF($E$4:$E$104,"310",$CE$4:$CE$104)</f>
        <v>0</v>
      </c>
      <c r="CF111" s="110">
        <f>SUMIF($E$4:$E$104,"310",$CF$4:$CF$104)</f>
        <v>0</v>
      </c>
      <c r="CG111" s="110">
        <f>SUMIF($E$4:$E$104,"310",$CG$4:$CG$104)</f>
        <v>0</v>
      </c>
      <c r="CH111" s="110">
        <f>SUMIF($E$4:$E$104,"310",$CH$4:$CH$104)</f>
        <v>0</v>
      </c>
      <c r="CI111" s="110">
        <f>SUMIF($E$4:$E$104,"310",$CI$4:$CI$104)</f>
        <v>0</v>
      </c>
      <c r="CJ111" s="110">
        <f>SUMIF($E$4:$E$104,"310",$CJ$4:$CJ$104)</f>
        <v>48982819</v>
      </c>
      <c r="CK111" s="110">
        <f>SUMIF($E$4:$E$104,"310",$CK$4:$CK$104)</f>
        <v>0</v>
      </c>
      <c r="CL111" s="110">
        <f>SUMIF($E$4:$E$104,"310",$CL$4:$CL$104)</f>
        <v>0</v>
      </c>
      <c r="CM111" s="110">
        <f>SUMIF($E$4:$E$104,"310",$CM$4:$CM$104)</f>
        <v>0</v>
      </c>
      <c r="CN111" s="110">
        <f>SUMIF($E$4:$E$104,"310",$CN$4:$CN$104)</f>
        <v>0</v>
      </c>
      <c r="CO111" s="116">
        <f>SUMIF($E$4:$E$104,"310",$CO$4:$CO$104)</f>
        <v>0</v>
      </c>
      <c r="CP111" s="23">
        <f t="shared" si="110"/>
        <v>0.87666804556587075</v>
      </c>
      <c r="CQ111" s="25">
        <f t="shared" si="111"/>
        <v>707936293</v>
      </c>
      <c r="CR111" s="113">
        <f>SUMIF($E$4:$E$104,"310",$CR$4:$CR$104)</f>
        <v>0</v>
      </c>
      <c r="CS111" s="113">
        <f>SUMIF($E$4:$E$104,"310",$CS$4:$CS$104)</f>
        <v>283759569</v>
      </c>
      <c r="CT111" s="113">
        <f>SUMIF($E$4:$E$104,"310",$CT$4:$CT$104)</f>
        <v>0</v>
      </c>
      <c r="CU111" s="113">
        <f>SUMIF($E$4:$E$104,"310",$CU$4:$CU$104)</f>
        <v>205159543</v>
      </c>
      <c r="CV111" s="113">
        <f>SUMIF($E$4:$E$104,"310",$CV$4:$CV$104)</f>
        <v>0</v>
      </c>
      <c r="CW111" s="113">
        <f>SUMIF($E$4:$E$104,"310",$CW$4:$CW$104)</f>
        <v>0</v>
      </c>
      <c r="CX111" s="113">
        <f>SUMIF($E$4:$E$104,"310",$CX$4:$CX$104)</f>
        <v>0</v>
      </c>
      <c r="CY111" s="113">
        <f>SUMIF($E$4:$E$104,"310",$CY$4:$CY$104)</f>
        <v>0</v>
      </c>
      <c r="CZ111" s="117">
        <f>SUMIF($E$4:$E$104,"310",$CZ$4:$CZ$104)</f>
        <v>0</v>
      </c>
      <c r="DA111" s="117">
        <f>SUMIF($E$4:$E$104,"310",$DA$4:$DA$104)</f>
        <v>0</v>
      </c>
      <c r="DB111" s="117">
        <f>SUMIF($E$4:$E$104,"310",$DB$4:$DB$104)</f>
        <v>0</v>
      </c>
      <c r="DC111" s="117">
        <f>SUMIF($E$4:$E$104,"310",$DC$4:$DC$104)</f>
        <v>0</v>
      </c>
      <c r="DD111" s="117">
        <f>SUMIF($E$4:$E$104,"310",$DD$4:$DD$104)</f>
        <v>0</v>
      </c>
      <c r="DE111" s="117">
        <f>SUMIF($E$4:$E$104,"310",$DE$4:$DE$104)</f>
        <v>0</v>
      </c>
      <c r="DF111" s="117">
        <f>SUMIF($E$4:$E$104,"310",$DF$4:$DF$104)</f>
        <v>151017181</v>
      </c>
      <c r="DG111" s="117">
        <f>SUMIF($E$4:$E$104,"310",$DG$4:$DG$104)</f>
        <v>0</v>
      </c>
      <c r="DH111" s="117">
        <f>SUMIF($E$4:$E$104,"310",$DH$4:$DH$104)</f>
        <v>0</v>
      </c>
      <c r="DI111" s="117">
        <f>SUMIF($E$4:$E$104,"310",$DI$4:$DI$104)</f>
        <v>0</v>
      </c>
      <c r="DJ111" s="117">
        <f>SUMIF($E$4:$E$104,"310",$DJ$4:$DJ$104)</f>
        <v>0</v>
      </c>
      <c r="DK111" s="117">
        <f>SUMIF($E$4:$E$104,"310",$DK$4:$DK$104)</f>
        <v>68000000</v>
      </c>
      <c r="DM111" s="26">
        <f t="shared" si="112"/>
        <v>807530623</v>
      </c>
      <c r="DN111" s="156" t="s">
        <v>353</v>
      </c>
      <c r="DO111" s="150"/>
      <c r="DP111" s="155">
        <v>2889358754</v>
      </c>
      <c r="DQ111" s="155">
        <v>154675447</v>
      </c>
      <c r="DR111" s="165">
        <v>5.3499999999999999E-2</v>
      </c>
      <c r="DS111" s="153"/>
      <c r="DT111" s="162"/>
      <c r="DU111" s="162"/>
    </row>
    <row r="112" spans="1:125" x14ac:dyDescent="0.25">
      <c r="C112" s="119"/>
      <c r="D112" s="108" t="s">
        <v>332</v>
      </c>
      <c r="E112" s="101">
        <v>410</v>
      </c>
      <c r="F112" s="109"/>
      <c r="G112" s="110">
        <f>SUMIF($E$4:$E$104,"410",$G$4:$G$104)</f>
        <v>6782038629</v>
      </c>
      <c r="H112" s="111">
        <f>SUMIF($E$4:$E$104,"410",$H$4:$H$104)</f>
        <v>0</v>
      </c>
      <c r="I112" s="111">
        <f>SUMIF($E$4:$E$105,"410",$I$4:$I$105)</f>
        <v>500000000</v>
      </c>
      <c r="J112" s="110">
        <f>SUMIF($E$4:$E$104,"410",$J$4:$J$104)</f>
        <v>2550000000</v>
      </c>
      <c r="K112" s="110">
        <f>SUMIF($E$4:$E$104,"410",$K$4:$K$104)</f>
        <v>234297558</v>
      </c>
      <c r="L112" s="109">
        <f>SUMIF($E$4:$E$104,"410",$L$4:$L$104)</f>
        <v>0</v>
      </c>
      <c r="M112" s="109">
        <f>SUMIF($E$4:$E$104,"410",$M$4:$M$104)</f>
        <v>0</v>
      </c>
      <c r="N112" s="109">
        <f>SUMIF($E$4:$E$104,"410",$N$4:$N$104)</f>
        <v>0</v>
      </c>
      <c r="O112" s="109">
        <f>SUMIF($E$4:$E$104,"410",$O$4:$O$104)</f>
        <v>0</v>
      </c>
      <c r="P112" s="109">
        <f>SUMIF($E$4:$E$104,"410",$P$4:$P$104)</f>
        <v>0</v>
      </c>
      <c r="Q112" s="109">
        <f>SUMIF($E$4:$E$104,"410",$Q$4:$Q$104)</f>
        <v>0</v>
      </c>
      <c r="R112" s="109">
        <f>SUMIF($E$4:$E$104,"410",$R$4:$R$104)</f>
        <v>0</v>
      </c>
      <c r="S112" s="109">
        <f>SUMIF($E$4:$E$104,"410",$S$4:$S$104)</f>
        <v>3157557814</v>
      </c>
      <c r="T112" s="109">
        <f>SUMIF($E$4:$E$104,"410",$T$4:$T$104)</f>
        <v>0</v>
      </c>
      <c r="U112" s="109">
        <f>SUMIF($E$4:$E$104,"410",$U$4:$U$104)</f>
        <v>0</v>
      </c>
      <c r="V112" s="109">
        <f>SUMIF($E$4:$E$97,"410",$V$4:$V$97)</f>
        <v>198275758</v>
      </c>
      <c r="W112" s="109">
        <f>SUMIF($E$4:$E$97,"410",$W$4:$W$97)</f>
        <v>0</v>
      </c>
      <c r="X112" s="109">
        <f>SUMIF($E$4:$E$104,"410",$X$4:$X$104)</f>
        <v>15907499</v>
      </c>
      <c r="Y112" s="109">
        <f>SUMIF($E$4:$E$104,"410",$Y$4:$Y$104)</f>
        <v>0</v>
      </c>
      <c r="Z112" s="109">
        <f>SUMIF($E$4:$E$104,"410",$Z$4:$Z$104)</f>
        <v>0</v>
      </c>
      <c r="AA112" s="109">
        <f>SUMIF($E$4:$E$104,"410",$AA$4:$AA$104)</f>
        <v>126000000</v>
      </c>
      <c r="AB112" s="112">
        <f t="shared" si="104"/>
        <v>0.32668008989601999</v>
      </c>
      <c r="AC112" s="25">
        <f t="shared" si="105"/>
        <v>2215556989</v>
      </c>
      <c r="AD112" s="110">
        <f>SUMIF($E$4:$E$104,"410",$AD$4:$AD$104)</f>
        <v>0</v>
      </c>
      <c r="AE112" s="110">
        <f>SUMIF($E$4:$E$104,"410",$AE$4:$AE$104)</f>
        <v>358020457</v>
      </c>
      <c r="AF112" s="110">
        <f>SUMIF($E$4:$E$104,"410",$AF$4:$AF$104)</f>
        <v>404524709</v>
      </c>
      <c r="AG112" s="110">
        <f>SUMIF($E$4:$E$104,"410",$AG$4:$AG$104)</f>
        <v>0</v>
      </c>
      <c r="AH112" s="110">
        <f>SUMIF($E$4:$E$104,"410",$AH$4:$AH$104)</f>
        <v>0</v>
      </c>
      <c r="AI112" s="110">
        <f>SUMIF($E$4:$E$104,"410",$AI$4:$AI$104)</f>
        <v>0</v>
      </c>
      <c r="AJ112" s="110">
        <f>SUMIF($E$4:$E$104,"410",$AJ$4:$AJ$104)</f>
        <v>0</v>
      </c>
      <c r="AK112" s="110">
        <f>SUMIF($E$4:$E$104,"410",$AK$4:$AK$104)</f>
        <v>0</v>
      </c>
      <c r="AL112" s="110">
        <f>SUMIF($E$4:$E$104,"410",$AL$4:$AL$104)</f>
        <v>0</v>
      </c>
      <c r="AM112" s="110">
        <f>SUMIF($E$4:$E$104,"410",$AM$4:$AM$104)</f>
        <v>0</v>
      </c>
      <c r="AN112" s="110">
        <f>SUMIF($E$4:$E$104,"410",$AN$4:$AN$104)</f>
        <v>0</v>
      </c>
      <c r="AO112" s="110">
        <f>SUMIF($E$4:$E$104,"410",$AO$4:$AO$104)</f>
        <v>1382018916</v>
      </c>
      <c r="AP112" s="110">
        <f>SUMIF($E$4:$E$104,"410",$AP$4:$AP$104)</f>
        <v>0</v>
      </c>
      <c r="AQ112" s="110">
        <f>SUMIF($E$4:$E$104,"410",$AQ$4:$AQ$104)</f>
        <v>0</v>
      </c>
      <c r="AR112" s="110">
        <f>SUMIF($E$4:$E$104,"410",$AR$4:$AR$104)</f>
        <v>46786240</v>
      </c>
      <c r="AS112" s="110">
        <f>SUMIF($E$4:$E$104,"410",$AS$4:$AS$104)</f>
        <v>0</v>
      </c>
      <c r="AT112" s="110">
        <f>SUMIF($E$4:$E$104,"410",$AT$4:$AT$104)</f>
        <v>0</v>
      </c>
      <c r="AU112" s="110">
        <f>SUMIF($E$4:$E$104,"410",$AU$4:$AU$104)</f>
        <v>0</v>
      </c>
      <c r="AV112" s="110">
        <f>SUMIF($E$4:$E$104,"410",$AV$4:$AV$104)</f>
        <v>0</v>
      </c>
      <c r="AW112" s="110">
        <f>SUMIF($E$4:$E$104,"410",$AW$4:$AW$104)</f>
        <v>24206667</v>
      </c>
      <c r="AX112" s="95">
        <f t="shared" si="106"/>
        <v>0.67331991010397996</v>
      </c>
      <c r="AY112" s="25">
        <f t="shared" si="107"/>
        <v>4566481640</v>
      </c>
      <c r="AZ112" s="113">
        <f>SUMIF($E$4:$E$104,"410",$AZ$4:$AZ$104)</f>
        <v>0</v>
      </c>
      <c r="BA112" s="113">
        <f>SUMIF($E$4:$E$104,"410",$BA$4:$BA$104)</f>
        <v>141979543</v>
      </c>
      <c r="BB112" s="113">
        <f>SUMIF($E$4:$E$104,"410",$BB$4:$BB$104)</f>
        <v>2145475291</v>
      </c>
      <c r="BC112" s="113">
        <f>SUMIF($E$4:$E$104,"410",$BC$4:$BC$104)</f>
        <v>234297558</v>
      </c>
      <c r="BD112" s="113">
        <f>SUMIF($E$4:$E$104,"410",$BD$4:$BD$104)</f>
        <v>0</v>
      </c>
      <c r="BE112" s="113">
        <f>SUMIF($E$4:$E$104,"410",$BE$4:$BE$104)</f>
        <v>0</v>
      </c>
      <c r="BF112" s="113">
        <f>SUMIF($E$4:$E$104,"410",$BF$4:$BF$104)</f>
        <v>0</v>
      </c>
      <c r="BG112" s="113">
        <f>SUMIF($E$4:$E$104,"410",$BG$4:$BG$104)</f>
        <v>0</v>
      </c>
      <c r="BH112" s="113">
        <f>SUMIF($E$4:$E$104,"410",$BH$4:$BH$104)</f>
        <v>0</v>
      </c>
      <c r="BI112" s="113">
        <f>SUMIF($E$4:$E$104,"410",$BI$4:$BI$104)</f>
        <v>0</v>
      </c>
      <c r="BJ112" s="113">
        <f>SUMIF($E$4:$E$104,"410",$BJ$4:$BJ$104)</f>
        <v>0</v>
      </c>
      <c r="BK112" s="113">
        <f>SUMIF($E$4:$E$104,"410",$BK$4:$BK$104)</f>
        <v>1775538898</v>
      </c>
      <c r="BL112" s="113">
        <f>SUMIF($E$4:$E$104,"410",$BL$4:$BL$104)</f>
        <v>0</v>
      </c>
      <c r="BM112" s="113">
        <f>SUMIF($E$4:$E$104,"410",$BM$4:$BM$104)</f>
        <v>0</v>
      </c>
      <c r="BN112" s="113">
        <f>SUMIF($E$4:$E$104,"410",$BN$4:$BN$104)</f>
        <v>151489518</v>
      </c>
      <c r="BO112" s="113">
        <f>SUMIF($E$4:$E$104,"510",$BO$4:$BO$104)</f>
        <v>0</v>
      </c>
      <c r="BP112" s="113">
        <f>SUMIF($E$4:$E$104,"410",$BP$4:$BP$104)</f>
        <v>15907499</v>
      </c>
      <c r="BQ112" s="113">
        <f>SUMIF($E$4:$E$104,"410",$BQ$4:$BQ$104)</f>
        <v>0</v>
      </c>
      <c r="BR112" s="113">
        <f>SUMIF($E$4:$E$104,"410",$BR$4:$BR$104)</f>
        <v>0</v>
      </c>
      <c r="BS112" s="114">
        <f>SUMIF($E$4:$E$104,"410",$BS$4:$BS$104)</f>
        <v>101793333</v>
      </c>
      <c r="BT112" s="115">
        <f t="shared" si="108"/>
        <v>0.13275464801248923</v>
      </c>
      <c r="BU112" s="25">
        <f t="shared" si="109"/>
        <v>900347151</v>
      </c>
      <c r="BV112" s="110">
        <f>SUMIF($E$4:$E$104,"410",$BV$4:$BV$104)</f>
        <v>0</v>
      </c>
      <c r="BW112" s="110">
        <f>SUMIF($E$4:$E$104,"410",$BW$4:$BW$104)</f>
        <v>144865069</v>
      </c>
      <c r="BX112" s="110">
        <f>SUMIF($E$4:$E$104,"410",$BX$4:$BX$104)</f>
        <v>109241968</v>
      </c>
      <c r="BY112" s="110">
        <f>SUMIF($E$4:$E$104,"410",$BY$4:$BY$104)</f>
        <v>0</v>
      </c>
      <c r="BZ112" s="110">
        <f>SUMIF($E$4:$E$104,"410",$BZ$4:$BZ$104)</f>
        <v>0</v>
      </c>
      <c r="CA112" s="110">
        <f>SUMIF($E$4:$E$104,"410",$CA$4:$CA$104)</f>
        <v>0</v>
      </c>
      <c r="CB112" s="110">
        <f t="shared" si="113"/>
        <v>0</v>
      </c>
      <c r="CC112" s="110"/>
      <c r="CD112" s="110">
        <f>SUMIF($E$4:$E$104,"410",$CD$4:$CD$104)</f>
        <v>0</v>
      </c>
      <c r="CE112" s="110">
        <f>SUMIF($E$4:$E$104,"410",$CE$4:$CE$104)</f>
        <v>0</v>
      </c>
      <c r="CF112" s="110">
        <f>SUMIF($E$4:$E$104,"410",$CF$4:$CF$104)</f>
        <v>0</v>
      </c>
      <c r="CG112" s="110">
        <f>SUMIF($E$4:$E$104,"410",$CG$4:$CG$104)</f>
        <v>603197209</v>
      </c>
      <c r="CH112" s="110">
        <f>SUMIF($E$4:$E$104,"410",$CH$4:$CH$104)</f>
        <v>0</v>
      </c>
      <c r="CI112" s="110">
        <f>SUMIF($E$4:$E$104,"410",$CI$4:$CI$104)</f>
        <v>0</v>
      </c>
      <c r="CJ112" s="110">
        <f>SUMIF($E$4:$E$104,"410",$CJ$4:$CJ$104)</f>
        <v>28836238</v>
      </c>
      <c r="CK112" s="110">
        <f>SUMIF($E$4:$E$104,"410",$CK$4:$CK$104)</f>
        <v>0</v>
      </c>
      <c r="CL112" s="110">
        <f>SUMIF($E$4:$E$104,"410",$CL$4:$CL$104)</f>
        <v>0</v>
      </c>
      <c r="CM112" s="110">
        <f>SUMIF($E$4:$E$104,"410",$CM$4:$CM$104)</f>
        <v>0</v>
      </c>
      <c r="CN112" s="110">
        <f>SUMIF($E$4:$E$104,"410",$CN$4:$CN$104)</f>
        <v>0</v>
      </c>
      <c r="CO112" s="116">
        <f>SUMIF($E$4:$E$104,"410",$CO$4:$CO$104)</f>
        <v>14206667</v>
      </c>
      <c r="CP112" s="23">
        <f t="shared" si="110"/>
        <v>0.86724535198751074</v>
      </c>
      <c r="CQ112" s="25">
        <f t="shared" si="111"/>
        <v>5881691478</v>
      </c>
      <c r="CR112" s="113">
        <f>SUMIF($E$4:$E$104,"410",$CR$4:$CR$104)</f>
        <v>0</v>
      </c>
      <c r="CS112" s="113">
        <f>SUMIF($E$4:$E$104,"410",$CS$4:$CS$104)</f>
        <v>355134931</v>
      </c>
      <c r="CT112" s="113">
        <f>SUMIF($E$4:$E$104,"410",$CT$4:$CT$104)</f>
        <v>2440758032</v>
      </c>
      <c r="CU112" s="113">
        <f>SUMIF($E$4:$E$104,"410",$CU$4:$CU$104)</f>
        <v>234297558</v>
      </c>
      <c r="CV112" s="113">
        <f>SUMIF($E$4:$E$104,"410",$CV$4:$CV$104)</f>
        <v>0</v>
      </c>
      <c r="CW112" s="113">
        <f>SUMIF($E$4:$E$104,"410",$CW$4:$CW$104)</f>
        <v>0</v>
      </c>
      <c r="CX112" s="113">
        <f>SUMIF($E$4:$E$104,"410",$CX$4:$CX$104)</f>
        <v>0</v>
      </c>
      <c r="CY112" s="113">
        <f>SUMIF($E$4:$E$104,"410",$CY$4:$CY$104)</f>
        <v>0</v>
      </c>
      <c r="CZ112" s="117">
        <f>SUMIF($E$4:$E$104,"410",$CZ$4:$CZ$104)</f>
        <v>0</v>
      </c>
      <c r="DA112" s="117">
        <f>SUMIF($E$4:$E$104,"410",$DA$4:$DA$104)</f>
        <v>0</v>
      </c>
      <c r="DB112" s="117">
        <f>SUMIF($E$4:$E$104,"410",$DB$4:$DB$104)</f>
        <v>0</v>
      </c>
      <c r="DC112" s="117">
        <f>SUMIF($E$4:$E$104,"410",$DC$4:$DC$104)</f>
        <v>2554360605</v>
      </c>
      <c r="DD112" s="117">
        <f>SUMIF($E$4:$E$104,"410",$DD$4:$DD$104)</f>
        <v>0</v>
      </c>
      <c r="DE112" s="117">
        <f>SUMIF($E$4:$E$104,"410",$DE$4:$DE$104)</f>
        <v>0</v>
      </c>
      <c r="DF112" s="117">
        <f>SUMIF($E$4:$E$104,"410",$DF$4:$DF$104)</f>
        <v>169439520</v>
      </c>
      <c r="DG112" s="117">
        <f>SUMIF($E$4:$E$104,"410",$DG$4:$DG$104)</f>
        <v>0</v>
      </c>
      <c r="DH112" s="117">
        <f>SUMIF($E$4:$E$104,"410",$DH$4:$DH$104)</f>
        <v>15907499</v>
      </c>
      <c r="DI112" s="117">
        <f>SUMIF($E$4:$E$104,"410",$DI$4:$DI$104)</f>
        <v>0</v>
      </c>
      <c r="DJ112" s="117">
        <f>SUMIF($E$4:$E$104,"410",$DJ$4:$DJ$104)</f>
        <v>0</v>
      </c>
      <c r="DK112" s="117">
        <f>SUMIF($E$4:$E$104,"410",$DK$4:$DK$104)</f>
        <v>111793333</v>
      </c>
      <c r="DM112" s="26">
        <f t="shared" si="112"/>
        <v>6782038629</v>
      </c>
      <c r="DN112" s="156" t="s">
        <v>354</v>
      </c>
      <c r="DO112" s="154"/>
      <c r="DP112" s="152">
        <v>807530623</v>
      </c>
      <c r="DQ112" s="152">
        <v>99594330</v>
      </c>
      <c r="DR112" s="165">
        <v>0.12330000000000001</v>
      </c>
      <c r="DS112" s="153"/>
      <c r="DT112" s="162"/>
      <c r="DU112" s="162"/>
    </row>
    <row r="113" spans="3:125" ht="14.25" customHeight="1" x14ac:dyDescent="0.25">
      <c r="C113" s="119"/>
      <c r="D113" s="120" t="s">
        <v>333</v>
      </c>
      <c r="E113" s="101">
        <v>510</v>
      </c>
      <c r="F113" s="109"/>
      <c r="G113" s="110">
        <f>SUMIF($E$4:$E$104,"510",$G$4:$G$104)</f>
        <v>1472682191</v>
      </c>
      <c r="H113" s="111">
        <f>SUMIF($E$4:$E$104,"510",$H$4:$H$104)</f>
        <v>0</v>
      </c>
      <c r="I113" s="111">
        <f>SUMIF($E$4:$E$105,"510",$I$4:$I$105)</f>
        <v>720954283</v>
      </c>
      <c r="J113" s="110">
        <f>SUMIF($E$4:$E$104,"510",$J$4:$J$104)</f>
        <v>250000000</v>
      </c>
      <c r="K113" s="110">
        <f>SUMIF($E$4:$E$104,"510",$K$4:$K$104)</f>
        <v>48738920</v>
      </c>
      <c r="L113" s="109">
        <f>SUMIF($E$4:$E$104,"510",$L$4:$L$104)</f>
        <v>0</v>
      </c>
      <c r="M113" s="109">
        <f>SUMIF($E$4:$E$104,"510",$M$4:$M$104)</f>
        <v>0</v>
      </c>
      <c r="N113" s="109">
        <f>SUMIF($E$4:$E$104,"510",$N$4:$N$104)</f>
        <v>0</v>
      </c>
      <c r="O113" s="109">
        <f>SUMIF($E$4:$E$104,"510",$O$4:$O$104)</f>
        <v>0</v>
      </c>
      <c r="P113" s="109">
        <f>SUMIF($E$4:$E$104,"510",$P$4:$P$104)</f>
        <v>0</v>
      </c>
      <c r="Q113" s="109">
        <f>SUMIF($E$4:$E$104,"510",$Q$4:$Q$104)</f>
        <v>0</v>
      </c>
      <c r="R113" s="109">
        <f>SUMIF($E$4:$E$104,"510",$R$4:$R$104)</f>
        <v>0</v>
      </c>
      <c r="S113" s="109">
        <f>SUMIF($E$4:$E$104,"510",$S$4:$S$104)</f>
        <v>0</v>
      </c>
      <c r="T113" s="109">
        <f>SUMIF($E$4:$E$104,"510",$T$4:$T$104)</f>
        <v>0</v>
      </c>
      <c r="U113" s="109">
        <f>SUMIF($E$4:$E$104,"510",$U$4:$U$104)</f>
        <v>278034610</v>
      </c>
      <c r="V113" s="109">
        <f>SUMIF($E$4:$E$104,"510",$V$4:$V$104)</f>
        <v>50000000</v>
      </c>
      <c r="W113" s="109">
        <f>SUMIF($E$4:$E$97,"510",$W$4:$W$97)</f>
        <v>0</v>
      </c>
      <c r="X113" s="109"/>
      <c r="Y113" s="109">
        <f>SUMIF($E$4:$E$104,"510",$Y$4:$Y$104)</f>
        <v>0</v>
      </c>
      <c r="Z113" s="109">
        <f>SUMIF($E$4:$E$104,"510",$Z$4:$Z$104)</f>
        <v>0</v>
      </c>
      <c r="AA113" s="109">
        <f>SUMIF($E$4:$E$104,"510",$AA$4:$AA$104)</f>
        <v>124954378</v>
      </c>
      <c r="AB113" s="112">
        <f t="shared" si="104"/>
        <v>0.44667348190944478</v>
      </c>
      <c r="AC113" s="25">
        <f t="shared" si="105"/>
        <v>657808082</v>
      </c>
      <c r="AD113" s="110">
        <f>SUMIF($E$4:$E$104,"510",$AD$4:$AD$104)</f>
        <v>0</v>
      </c>
      <c r="AE113" s="110">
        <f>SUMIF($E$4:$E$104,"510",$AE$4:$AE$104)</f>
        <v>428964534</v>
      </c>
      <c r="AF113" s="110">
        <f>SUMIF($E$4:$E$104,"510",$AF$4:$AF$104)</f>
        <v>132550170</v>
      </c>
      <c r="AG113" s="110">
        <f>SUMIF($E$4:$E$104,"510",$AG$4:$AG$104)</f>
        <v>0</v>
      </c>
      <c r="AH113" s="110">
        <f>SUMIF($E$4:$E$104,"510",$AH$4:$AH$104)</f>
        <v>0</v>
      </c>
      <c r="AI113" s="110">
        <f>SUMIF($E$4:$E$104,"510",$AI$4:$AI$104)</f>
        <v>0</v>
      </c>
      <c r="AJ113" s="110">
        <f>SUMIF($E$4:$E$104,"510",$AJ$4:$AJ$104)</f>
        <v>0</v>
      </c>
      <c r="AK113" s="110">
        <f>SUMIF($E$4:$E$104,"510",$AK$4:$AK$104)</f>
        <v>0</v>
      </c>
      <c r="AL113" s="110">
        <f>SUMIF($E$4:$E$104,"510",$AL$4:$AL$104)</f>
        <v>0</v>
      </c>
      <c r="AM113" s="110">
        <f>SUMIF($E$4:$E$104,"510",$AM$4:$AM$104)</f>
        <v>0</v>
      </c>
      <c r="AN113" s="110">
        <f>SUMIF($E$4:$E$104,"510",$AN$4:$AN$104)</f>
        <v>0</v>
      </c>
      <c r="AO113" s="110">
        <f>SUMIF($E$4:$E$104,"510",$AO$4:$AO$104)</f>
        <v>0</v>
      </c>
      <c r="AP113" s="110">
        <f>SUMIF($E$4:$E$104,"510",$AP$4:$AP$104)</f>
        <v>0</v>
      </c>
      <c r="AQ113" s="110">
        <f>SUMIF($E$4:$E$104,"510",$AQ$4:$AQ$104)</f>
        <v>0</v>
      </c>
      <c r="AR113" s="110">
        <f>SUMIF($E$4:$E$104,"510",$AR$4:$AR$104)</f>
        <v>50000000</v>
      </c>
      <c r="AS113" s="110">
        <f>SUMIF($E$4:$E$104,"510",$AS$4:$AS$104)</f>
        <v>0</v>
      </c>
      <c r="AT113" s="110">
        <f>SUMIF($E$4:$E$104,"510",$AT$4:$AT$104)</f>
        <v>0</v>
      </c>
      <c r="AU113" s="110">
        <f>SUMIF($E$4:$E$104,"510",$AU$4:$AU$104)</f>
        <v>0</v>
      </c>
      <c r="AV113" s="110">
        <f>SUMIF($E$4:$E$104," 510",$AV$4:$AV$104)</f>
        <v>0</v>
      </c>
      <c r="AW113" s="110">
        <f>SUMIF($E$4:$E$104,"510",$AW$4:$AW$104)</f>
        <v>46293378</v>
      </c>
      <c r="AX113" s="95">
        <f t="shared" si="106"/>
        <v>0.55332651809055522</v>
      </c>
      <c r="AY113" s="25">
        <f t="shared" si="107"/>
        <v>814874109</v>
      </c>
      <c r="AZ113" s="113">
        <f>SUMIF($E$4:$E$104,"510",$AZ$4:$AZ$104)</f>
        <v>0</v>
      </c>
      <c r="BA113" s="113">
        <f>SUMIF($E$4:$E$104,"510",$BA$4:$BA$104)</f>
        <v>291989749</v>
      </c>
      <c r="BB113" s="113">
        <f>SUMIF($E$4:$E$104,"510",$BB$4:$BB$104)</f>
        <v>117449830</v>
      </c>
      <c r="BC113" s="113">
        <f>SUMIF($E$4:$E$104,"510",$BC$4:$BC$104)</f>
        <v>48738920</v>
      </c>
      <c r="BD113" s="113">
        <f>SUMIF($E$4:$E$104,"510",$BD$4:$BD$104)</f>
        <v>0</v>
      </c>
      <c r="BE113" s="113">
        <f>SUMIF($E$4:$E$104,"510",$BE$4:$BE$104)</f>
        <v>0</v>
      </c>
      <c r="BF113" s="113">
        <f>SUMIF($E$4:$E$104,"510",$BF$4:$BF$104)</f>
        <v>0</v>
      </c>
      <c r="BG113" s="113">
        <f>SUMIF($E$4:$E$104,"510",$BG$4:$BG$104)</f>
        <v>0</v>
      </c>
      <c r="BH113" s="113">
        <f>SUMIF($E$4:$E$104,"510",$BH$4:$BH$104)</f>
        <v>0</v>
      </c>
      <c r="BI113" s="113">
        <f>SUMIF($E$4:$E$104,"510",$BI$4:$BI$104)</f>
        <v>0</v>
      </c>
      <c r="BJ113" s="113">
        <f>SUMIF($E$4:$E$104,"510",$BJ$4:$BJ$104)</f>
        <v>0</v>
      </c>
      <c r="BK113" s="113">
        <f>SUMIF($E$4:$E$104,"510",$BK$4:$BK$104)</f>
        <v>0</v>
      </c>
      <c r="BL113" s="113">
        <f>SUMIF($E$4:$E$104,"510",$BL$4:$BL$104)</f>
        <v>0</v>
      </c>
      <c r="BM113" s="113">
        <f>SUMIF($E$4:$E$104,"510",$BM$4:$BM$104)</f>
        <v>278034610</v>
      </c>
      <c r="BN113" s="113">
        <f>SUMIF($E$4:$E$104,"510",$BN$4:$BN$104)</f>
        <v>0</v>
      </c>
      <c r="BO113" s="113">
        <f>SUMIF($E$4:$E$104,"520",$BO$4:$BO$104)</f>
        <v>0</v>
      </c>
      <c r="BP113" s="113"/>
      <c r="BQ113" s="113">
        <f>SUMIF($E$4:$E$104,"510",$BQ$4:$BQ$104)</f>
        <v>0</v>
      </c>
      <c r="BR113" s="113">
        <f>SUMIF($E$4:$E$104,"510",$BR$4:$BR$104)</f>
        <v>0</v>
      </c>
      <c r="BS113" s="114">
        <f>SUMIF($E$4:$E$104,"510",$BS$4:$BS$104)</f>
        <v>78661000</v>
      </c>
      <c r="BT113" s="115">
        <f t="shared" si="108"/>
        <v>0.24138165666186154</v>
      </c>
      <c r="BU113" s="25">
        <f t="shared" si="109"/>
        <v>355478467</v>
      </c>
      <c r="BV113" s="110">
        <f>SUMIF($E$4:$E$104,"510",$BV$4:$BV$104)</f>
        <v>0</v>
      </c>
      <c r="BW113" s="110">
        <f>SUMIF($E$4:$E$104,"510",$BW$4:$BW$104)</f>
        <v>276681091</v>
      </c>
      <c r="BX113" s="110">
        <f>SUMIF($E$4:$E$104,"510",$BX$4:$BX$104)</f>
        <v>45569998</v>
      </c>
      <c r="BY113" s="110">
        <f>SUMIF($E$4:$E$104,"510",$BY$4:$BY$104)</f>
        <v>0</v>
      </c>
      <c r="BZ113" s="110">
        <f>SUMIF($E$4:$E$104,"510",$BZ$4:$BZ$104)</f>
        <v>0</v>
      </c>
      <c r="CA113" s="110">
        <f>SUMIF($E$4:$E$104,"510",$CA$4:$CA$104)</f>
        <v>0</v>
      </c>
      <c r="CB113" s="110">
        <f t="shared" si="113"/>
        <v>0</v>
      </c>
      <c r="CC113" s="110"/>
      <c r="CD113" s="110">
        <f>SUMIF($E$4:$E$104,"510",$CD$4:$CD$104)</f>
        <v>0</v>
      </c>
      <c r="CE113" s="110">
        <f>SUMIF($E$4:$E$104,"510",$CE$4:$CE$104)</f>
        <v>0</v>
      </c>
      <c r="CF113" s="110">
        <f>SUMIF($E$4:$E$104,"510",$CF$4:$CF$104)</f>
        <v>0</v>
      </c>
      <c r="CG113" s="110">
        <f>SUMIF($E$4:$E$104,"510",$CG$4:$CG$104)</f>
        <v>0</v>
      </c>
      <c r="CH113" s="110">
        <f>SUMIF($E$4:$E$104,"510",$CH$4:$CH$104)</f>
        <v>0</v>
      </c>
      <c r="CI113" s="110">
        <f>SUMIF($E$4:$E$104,"510",$CI$4:$CI$104)</f>
        <v>0</v>
      </c>
      <c r="CJ113" s="110">
        <f>SUMIF($E$4:$E$104,"510",$CJ$4:$CJ$104)</f>
        <v>9434000</v>
      </c>
      <c r="CK113" s="110">
        <f>SUMIF($E$4:$E$104,"510",$CK$4:$CK$104)</f>
        <v>0</v>
      </c>
      <c r="CL113" s="110">
        <f>SUMIF($E$4:$E$104,"111",$CL$4:$CL$104)</f>
        <v>0</v>
      </c>
      <c r="CM113" s="110">
        <f>SUMIF($E$4:$E$104,"510",$CM$4:$CM$104)</f>
        <v>0</v>
      </c>
      <c r="CN113" s="110">
        <f>SUMIF($E$4:$E$104,"510",$CN$4:$CN$104)</f>
        <v>0</v>
      </c>
      <c r="CO113" s="116">
        <f>SUMIF($E$4:$E$104,"510",$CO$4:$CO$104)</f>
        <v>23793378</v>
      </c>
      <c r="CP113" s="23">
        <f t="shared" si="110"/>
        <v>0.75861834333813849</v>
      </c>
      <c r="CQ113" s="25">
        <f t="shared" si="111"/>
        <v>1117203724</v>
      </c>
      <c r="CR113" s="113">
        <f>SUMIF($E$4:$E$104,"510",$CR$4:$CR$104)</f>
        <v>0</v>
      </c>
      <c r="CS113" s="113">
        <f>SUMIF($E$4:$E$104,"510",$CS$4:$CS$104)</f>
        <v>444273192</v>
      </c>
      <c r="CT113" s="113">
        <f>SUMIF($E$4:$E$104,"510",$CT$4:$CT$104)</f>
        <v>204430002</v>
      </c>
      <c r="CU113" s="113">
        <f>SUMIF($E$4:$E$104,"510",$CU$4:$CU$104)</f>
        <v>48738920</v>
      </c>
      <c r="CV113" s="113">
        <f>SUMIF($E$4:$E$104,"510",$CV$4:$CV$104)</f>
        <v>0</v>
      </c>
      <c r="CW113" s="113">
        <f>SUMIF($E$4:$E$104,"510",$CW$4:$CW$104)</f>
        <v>0</v>
      </c>
      <c r="CX113" s="113">
        <f>SUMIF($E$4:$E$104,"510",$CX$4:$CX$104)</f>
        <v>0</v>
      </c>
      <c r="CY113" s="113">
        <f>SUMIF($E$4:$E$104,"510",$CY$4:$CY$104)</f>
        <v>0</v>
      </c>
      <c r="CZ113" s="117">
        <f>SUMIF($E$4:$E$104,"510",$CZ$4:$CZ$104)</f>
        <v>0</v>
      </c>
      <c r="DA113" s="117">
        <f>SUMIF($E$4:$E$104,"510",$DA$4:$DA$104)</f>
        <v>0</v>
      </c>
      <c r="DB113" s="117">
        <f>SUMIF($E$4:$E$104,"510",$DB$4:$DB$104)</f>
        <v>0</v>
      </c>
      <c r="DC113" s="117">
        <f>SUMIF($E$4:$E$104,"510",$DC$4:$DC$104)</f>
        <v>0</v>
      </c>
      <c r="DD113" s="117">
        <f>SUMIF($E$4:$E$104,"510",$DD$4:$DD$104)</f>
        <v>0</v>
      </c>
      <c r="DE113" s="117">
        <f>SUMIF($E$4:$E$104,"510",$DE$4:$DE$104)</f>
        <v>278034610</v>
      </c>
      <c r="DF113" s="117">
        <f>SUMIF($E$4:$E$104,"510",$DF$4:$DF$104)</f>
        <v>40566000</v>
      </c>
      <c r="DG113" s="117">
        <f>SUMIF($E$4:$E$104,"510",$DG$4:$DG$104)</f>
        <v>0</v>
      </c>
      <c r="DH113" s="117">
        <f>SUMIF($E$4:$E$104,"510",$DH$4:$DH$104)</f>
        <v>0</v>
      </c>
      <c r="DI113" s="117">
        <f>SUMIF($E$4:$E$104,"510",$DI$4:$DI$104)</f>
        <v>0</v>
      </c>
      <c r="DJ113" s="117">
        <f>SUMIF($E$4:$E$104,"510",$DJ$4:$DJ$104)</f>
        <v>0</v>
      </c>
      <c r="DK113" s="117">
        <f>SUMIF($E$4:$E$104,"510",$DK$4:$DK$104)</f>
        <v>101161000</v>
      </c>
      <c r="DM113" s="26">
        <f t="shared" si="112"/>
        <v>1472682191</v>
      </c>
      <c r="DN113" s="156" t="s">
        <v>355</v>
      </c>
      <c r="DO113" s="156"/>
      <c r="DP113" s="155">
        <v>6782038629</v>
      </c>
      <c r="DQ113" s="155">
        <v>900347151</v>
      </c>
      <c r="DR113" s="165">
        <v>0.1328</v>
      </c>
      <c r="DS113" s="153"/>
      <c r="DT113" s="162"/>
      <c r="DU113" s="162"/>
    </row>
    <row r="114" spans="3:125" x14ac:dyDescent="0.25">
      <c r="C114" s="119"/>
      <c r="D114" s="108" t="s">
        <v>334</v>
      </c>
      <c r="E114" s="101">
        <v>520</v>
      </c>
      <c r="F114" s="109"/>
      <c r="G114" s="110">
        <f>SUMIF($E$4:$E$104,"520",$G$4:$G$104)</f>
        <v>2077873680</v>
      </c>
      <c r="H114" s="111">
        <f>SUMIF($E$4:$E$104,"520",$H$4:$H$104)</f>
        <v>0</v>
      </c>
      <c r="I114" s="111">
        <f>SUMIF($E$4:$E$104,"520",$I$4:$I$104)</f>
        <v>422000000</v>
      </c>
      <c r="J114" s="110">
        <f>SUMIF($E$4:$E$104,"520",$J$4:$J$104)</f>
        <v>0</v>
      </c>
      <c r="K114" s="110">
        <f>SUMIF($E$4:$E$104,"520",$K$4:$K$104)</f>
        <v>0</v>
      </c>
      <c r="L114" s="109">
        <f>SUMIF($E$4:$E$104,"520",$L$4:$L$104)</f>
        <v>0</v>
      </c>
      <c r="M114" s="109">
        <f>SUMIF($E$4:$E$104,"520",$M$4:$M$104)</f>
        <v>0</v>
      </c>
      <c r="N114" s="109">
        <f>SUMIF($E$4:$E$104,"520",$N$4:$N$104)</f>
        <v>0</v>
      </c>
      <c r="O114" s="109">
        <f>SUMIF($E$4:$E$104,"520",$O$4:$O$104)</f>
        <v>0</v>
      </c>
      <c r="P114" s="109">
        <f>SUMIF($E$4:$E$104,"520",$P$4:$P$104)</f>
        <v>0</v>
      </c>
      <c r="Q114" s="109">
        <f>SUMIF($E$4:$E$104,"520",$Q$4:$Q$104)</f>
        <v>0</v>
      </c>
      <c r="R114" s="109">
        <f>SUMIF($E$4:$E$104,"520",$R$4:$R$104)</f>
        <v>0</v>
      </c>
      <c r="S114" s="109">
        <f>SUMIF($E$4:$E$104,"520",$S$4:$S$104)</f>
        <v>1018432040</v>
      </c>
      <c r="T114" s="109">
        <f>SUMIF($E$4:$E$104,"520",$T$4:$T$104)</f>
        <v>0</v>
      </c>
      <c r="U114" s="109">
        <f>SUMIF($E$4:$E$104,"520",$U$4:$U$104)</f>
        <v>0</v>
      </c>
      <c r="V114" s="109">
        <f>SUMIF($E$4:$E$104,"520",$V$4:$V$104)</f>
        <v>220084973</v>
      </c>
      <c r="W114" s="109">
        <f>SUMIF($E$4:$E$97,"520",$W$4:$W$97)</f>
        <v>0</v>
      </c>
      <c r="X114" s="109"/>
      <c r="Y114" s="109">
        <f>SUMIF($E$4:$E$104,"520",$Y$4:$Y$104)</f>
        <v>0</v>
      </c>
      <c r="Z114" s="109">
        <f>SUMIF($E$4:$E$104,"520",$Z$4:$Z$104)</f>
        <v>0</v>
      </c>
      <c r="AA114" s="109">
        <f>SUMIF($E$4:$E$104,"520",$AA$4:$AA$104)</f>
        <v>417356667</v>
      </c>
      <c r="AB114" s="112">
        <f t="shared" si="104"/>
        <v>0.26548500051263946</v>
      </c>
      <c r="AC114" s="25">
        <f t="shared" si="105"/>
        <v>551644295</v>
      </c>
      <c r="AD114" s="110">
        <f>SUMIF($E$4:$E$104,"520",$AD$4:$AD$104)</f>
        <v>0</v>
      </c>
      <c r="AE114" s="110">
        <f>SUMIF($E$4:$E$104,"520",$AE$4:$AE$104)</f>
        <v>247783860</v>
      </c>
      <c r="AF114" s="110">
        <f>SUMIF($E$4:$E$104,"520",$AF$4:$AF$104)</f>
        <v>0</v>
      </c>
      <c r="AG114" s="110">
        <f>SUMIF($E$4:$E$104,"520",$AG$4:$AG$104)</f>
        <v>0</v>
      </c>
      <c r="AH114" s="110">
        <f>SUMIF($E$4:$E$104,"520",$AH$4:$AH$104)</f>
        <v>0</v>
      </c>
      <c r="AI114" s="110">
        <f>SUMIF($E$4:$E$104,"520",$AI$4:$AI$104)</f>
        <v>0</v>
      </c>
      <c r="AJ114" s="110">
        <f>SUMIF($E$4:$E$104,"520",$AJ$4:$AJ$104)</f>
        <v>0</v>
      </c>
      <c r="AK114" s="110">
        <f>SUMIF($E$4:$E$104,"520",$AK$4:$AK$104)</f>
        <v>0</v>
      </c>
      <c r="AL114" s="110">
        <f>SUMIF($E$4:$E$104,"520",$AL$4:$AL$104)</f>
        <v>0</v>
      </c>
      <c r="AM114" s="110">
        <f>SUMIF($E$4:$E$104,"520",$AM$4:$AM$104)</f>
        <v>0</v>
      </c>
      <c r="AN114" s="110">
        <f>SUMIF($E$4:$E$104,"520",$AN$4:$AN$104)</f>
        <v>0</v>
      </c>
      <c r="AO114" s="110">
        <f>SUMIF($E$4:$E$104,"520",$AO$4:$AO$104)</f>
        <v>0</v>
      </c>
      <c r="AP114" s="110">
        <f>SUMIF($E$4:$E$104,"520",$AP$4:$AP$104)</f>
        <v>0</v>
      </c>
      <c r="AQ114" s="110">
        <f>SUMIF($E$4:$E$104,"520",$AQ$4:$AQ$104)</f>
        <v>0</v>
      </c>
      <c r="AR114" s="110">
        <f>SUMIF($E$4:$E$104,"520",$AR$4:$AR$104)</f>
        <v>65267762</v>
      </c>
      <c r="AS114" s="110">
        <f>SUMIF($E$4:$E$104,"520",$AS$4:$AS$104)</f>
        <v>0</v>
      </c>
      <c r="AT114" s="110">
        <f>SUMIF($E$4:$E$104,"520",$AT$4:$AT$104)</f>
        <v>0</v>
      </c>
      <c r="AU114" s="110">
        <f>SUMIF($E$4:$E$104,"520",$AU$4:$AU$104)</f>
        <v>0</v>
      </c>
      <c r="AV114" s="110">
        <f>SUMIF($E$4:$E$104,"520",$AV$4:$AV$104)</f>
        <v>0</v>
      </c>
      <c r="AW114" s="110">
        <f>SUMIF($E$4:$E$104,"520",$AW$4:$AW$104)</f>
        <v>238592673</v>
      </c>
      <c r="AX114" s="95">
        <f t="shared" si="106"/>
        <v>0.73451499948736054</v>
      </c>
      <c r="AY114" s="25">
        <f t="shared" si="107"/>
        <v>1526229385</v>
      </c>
      <c r="AZ114" s="113">
        <f>SUMIF($E$4:$E$104,"520",$AZ$4:$AZ$104)</f>
        <v>0</v>
      </c>
      <c r="BA114" s="113">
        <f>SUMIF($E$4:$E$104,"520",$BA$4:$BA$104)</f>
        <v>174216140</v>
      </c>
      <c r="BB114" s="113">
        <f>SUMIF($E$4:$E$104,"520",$BB$4:$BB$104)</f>
        <v>0</v>
      </c>
      <c r="BC114" s="113">
        <f>SUMIF($E$4:$E$104,"520",$BC$4:$BC$104)</f>
        <v>0</v>
      </c>
      <c r="BD114" s="113">
        <f>SUMIF($E$4:$E$104,"520",$BD$4:$BD$104)</f>
        <v>0</v>
      </c>
      <c r="BE114" s="113">
        <f>SUMIF($E$4:$E$104,"520",$BE$4:$BE$104)</f>
        <v>0</v>
      </c>
      <c r="BF114" s="113">
        <f>SUMIF($E$4:$E$104,"520",$BF$4:$BF$104)</f>
        <v>0</v>
      </c>
      <c r="BG114" s="113">
        <f>SUMIF($E$4:$E$104,"520",$BG$4:$BG$104)</f>
        <v>0</v>
      </c>
      <c r="BH114" s="113">
        <f>SUMIF($E$4:$E$104,"520",$BH$4:$BH$104)</f>
        <v>0</v>
      </c>
      <c r="BI114" s="113">
        <f>SUMIF($E$4:$E$104,"520",$BI$4:$BI$104)</f>
        <v>0</v>
      </c>
      <c r="BJ114" s="113">
        <f>SUMIF($E$4:$E$104,"520",$BJ$4:$BJ$104)</f>
        <v>0</v>
      </c>
      <c r="BK114" s="113">
        <f>SUMIF($E$4:$E$104,"520",$BK$4:$BK$104)</f>
        <v>1018432040</v>
      </c>
      <c r="BL114" s="113">
        <f>SUMIF($E$4:$E$104,"520",$BL$4:$BL$104)</f>
        <v>0</v>
      </c>
      <c r="BM114" s="113">
        <f>SUMIF($E$4:$E$104,"520",$BM$4:$BM$104)</f>
        <v>0</v>
      </c>
      <c r="BN114" s="113">
        <f>SUMIF($E$4:$E$104,"520",$BN$4:$BN$104)</f>
        <v>154817211</v>
      </c>
      <c r="BO114" s="113">
        <f>SUMIF($E$4:$E$104,"111",$BO$4:$BO$104)</f>
        <v>0</v>
      </c>
      <c r="BP114" s="113"/>
      <c r="BQ114" s="113">
        <f>SUMIF($E$4:$E$104,"520",$BQ$4:$BQ$104)</f>
        <v>0</v>
      </c>
      <c r="BR114" s="113">
        <f>SUMIF($E$4:$E$104,"520",$BR$4:$BR$104)</f>
        <v>0</v>
      </c>
      <c r="BS114" s="114">
        <f>SUMIF($E$4:$E$104,"520",$BS$4:$BS$104)</f>
        <v>178763994</v>
      </c>
      <c r="BT114" s="115"/>
      <c r="BU114" s="25">
        <f t="shared" si="109"/>
        <v>442144247</v>
      </c>
      <c r="BV114" s="110">
        <f>SUMIF($E$4:$E$104,"520",$BV$4:$BV$104)</f>
        <v>0</v>
      </c>
      <c r="BW114" s="110">
        <f>SUMIF($E$4:$E$104,"520",$BW$4:$BW$104)</f>
        <v>194390526</v>
      </c>
      <c r="BX114" s="110">
        <f>SUMIF($E$4:$E$104,"520",$BX$4:$BX$104)</f>
        <v>0</v>
      </c>
      <c r="BY114" s="110">
        <f>SUMIF($E$4:$E$104,"520",$BY$4:$BY$104)</f>
        <v>0</v>
      </c>
      <c r="BZ114" s="110">
        <f>SUMIF($E$4:$E$104,"520",$BZ$4:$BZ$104)</f>
        <v>0</v>
      </c>
      <c r="CA114" s="110">
        <f>SUMIF($E$4:$E$104,"520",$CA$4:$CA$104)</f>
        <v>0</v>
      </c>
      <c r="CB114" s="110">
        <f t="shared" si="113"/>
        <v>0</v>
      </c>
      <c r="CC114" s="110"/>
      <c r="CD114" s="110">
        <f>SUMIF($E$4:$E$104,"520",$CD$4:$CD$104)</f>
        <v>0</v>
      </c>
      <c r="CE114" s="110">
        <f>SUMIF($E$4:$E$104,"520",$CE$4:$CE$104)</f>
        <v>0</v>
      </c>
      <c r="CF114" s="110">
        <f>SUMIF($E$4:$E$104,"520",$CF$4:$CF$104)</f>
        <v>0</v>
      </c>
      <c r="CG114" s="110">
        <f>SUMIF($E$4:$E$104,"520",$CG$4:$CG$104)</f>
        <v>0</v>
      </c>
      <c r="CH114" s="110">
        <f>SUMIF($E$4:$E$104,"520",$CH$4:$CH$104)</f>
        <v>0</v>
      </c>
      <c r="CI114" s="110">
        <f>SUMIF($E$4:$E$104,"520",$CI$4:$CI$104)</f>
        <v>0</v>
      </c>
      <c r="CJ114" s="110">
        <f>SUMIF($E$4:$E$104,"520",$CJ$4:$CJ$104)</f>
        <v>31583922</v>
      </c>
      <c r="CK114" s="110">
        <f>SUMIF($E$4:$E$104,"520",$CK$4:$CK$104)</f>
        <v>0</v>
      </c>
      <c r="CL114" s="110">
        <f>SUMIF($E$4:$E$104,"111",$CL$4:$CL$104)</f>
        <v>0</v>
      </c>
      <c r="CM114" s="110">
        <f>SUMIF($E$4:$E$104,"520",$CM$4:$CM$104)</f>
        <v>0</v>
      </c>
      <c r="CN114" s="110">
        <f>SUMIF($E$4:$E$104,"520",$CN$4:$CN$104)</f>
        <v>0</v>
      </c>
      <c r="CO114" s="116">
        <f>SUMIF($E$4:$E$104,"520",$CO$4:$CO$104)</f>
        <v>216169799</v>
      </c>
      <c r="CP114" s="23">
        <f t="shared" si="110"/>
        <v>1</v>
      </c>
      <c r="CQ114" s="25">
        <f t="shared" si="111"/>
        <v>1635729433</v>
      </c>
      <c r="CR114" s="113">
        <f>SUMIF($E$4:$E$104,"520",$CR$4:$CR$104)</f>
        <v>0</v>
      </c>
      <c r="CS114" s="113">
        <f>SUMIF($E$4:$E$104,"520",$CS$4:$CS$104)</f>
        <v>227609474</v>
      </c>
      <c r="CT114" s="113">
        <f>SUMIF($E$4:$E$104,"520",$CT$4:$CT$104)</f>
        <v>0</v>
      </c>
      <c r="CU114" s="113">
        <f>SUMIF($E$4:$E$104,"520",$CU$4:$CU$104)</f>
        <v>0</v>
      </c>
      <c r="CV114" s="113">
        <f>SUMIF($E$4:$E$104,"520",$CV$4:$CV$104)</f>
        <v>0</v>
      </c>
      <c r="CW114" s="113">
        <f>SUMIF($E$4:$E$104,"520",$CW$4:$CW$104)</f>
        <v>0</v>
      </c>
      <c r="CX114" s="113">
        <f>SUMIF($E$4:$E$104,"520",$CX$4:$CX$104)</f>
        <v>0</v>
      </c>
      <c r="CY114" s="113">
        <f>SUMIF($E$4:$E$104,"520",$CY$4:$CY$104)</f>
        <v>0</v>
      </c>
      <c r="CZ114" s="117">
        <f>SUMIF($E$4:$E$104,"520",$CZ$4:$CZ$104)</f>
        <v>0</v>
      </c>
      <c r="DA114" s="117">
        <f>SUMIF($E$4:$E$104,"520",$DA$4:$DA$104)</f>
        <v>0</v>
      </c>
      <c r="DB114" s="117">
        <f>SUMIF($E$4:$E$104,"520",$DB$4:$DB$104)</f>
        <v>0</v>
      </c>
      <c r="DC114" s="117">
        <f>SUMIF($E$4:$E$104,"520",$DC$4:$DC$104)</f>
        <v>1018432040</v>
      </c>
      <c r="DD114" s="117">
        <f>SUMIF($E$4:$E$104,"520",$DD$4:$DD$104)</f>
        <v>0</v>
      </c>
      <c r="DE114" s="117">
        <f>SUMIF($E$4:$E$104,"520",$DE$4:$DE$104)</f>
        <v>0</v>
      </c>
      <c r="DF114" s="117">
        <f>SUMIF($E$4:$E$104,"520",$DF$4:$DF$104)</f>
        <v>188501051</v>
      </c>
      <c r="DG114" s="117">
        <f>SUMIF($E$4:$E$104,"520",$DG$4:$DG$104)</f>
        <v>0</v>
      </c>
      <c r="DH114" s="117">
        <f>SUMIF($E$4:$E$104,"520",$DH$4:$DH$104)</f>
        <v>0</v>
      </c>
      <c r="DI114" s="117">
        <f>SUMIF($E$4:$E$104,"520",$DI$4:$DI$104)</f>
        <v>0</v>
      </c>
      <c r="DJ114" s="117">
        <f>SUMIF($E$4:$E$104,"520",$DJ$4:$DJ$104)</f>
        <v>0</v>
      </c>
      <c r="DK114" s="117">
        <f>SUMIF($E$4:$E$104,"520",$DK$4:$DK$104)</f>
        <v>201186868</v>
      </c>
      <c r="DM114" s="26">
        <f t="shared" si="112"/>
        <v>2077873680</v>
      </c>
      <c r="DN114" s="156" t="s">
        <v>356</v>
      </c>
      <c r="DO114" s="154"/>
      <c r="DP114" s="157">
        <v>1472682191</v>
      </c>
      <c r="DQ114" s="157">
        <v>355478467</v>
      </c>
      <c r="DR114" s="165">
        <v>0.2414</v>
      </c>
      <c r="DS114" s="153"/>
      <c r="DT114" s="162"/>
      <c r="DU114" s="162"/>
    </row>
    <row r="115" spans="3:125" ht="25.5" x14ac:dyDescent="0.25">
      <c r="C115" s="119"/>
      <c r="D115" s="108" t="s">
        <v>335</v>
      </c>
      <c r="E115" s="101" t="s">
        <v>307</v>
      </c>
      <c r="F115" s="109"/>
      <c r="G115" s="110">
        <f>SUMIF($E$4:$E$104,"520-2",$G$4:$G$104)</f>
        <v>700456632</v>
      </c>
      <c r="H115" s="111"/>
      <c r="I115" s="111"/>
      <c r="J115" s="111"/>
      <c r="K115" s="110">
        <f>SUMIF($E$4:$E$104,"520-2",$K$4:$K$104)</f>
        <v>0</v>
      </c>
      <c r="L115" s="111"/>
      <c r="M115" s="111"/>
      <c r="N115" s="109">
        <f>SUMIF($E$4:$E$104,"520-2",$N$4:$N$104)</f>
        <v>0</v>
      </c>
      <c r="O115" s="111"/>
      <c r="P115" s="111"/>
      <c r="Q115" s="111"/>
      <c r="R115" s="111"/>
      <c r="S115" s="111"/>
      <c r="T115" s="111"/>
      <c r="U115" s="109">
        <f>SUMIF($E$4:$E$104,"520-2",$U$4:$U$104)</f>
        <v>0</v>
      </c>
      <c r="V115" s="111"/>
      <c r="W115" s="111"/>
      <c r="X115" s="111"/>
      <c r="Y115" s="109">
        <f>SUMIF($E$4:$E$104,"520-2",$Y$4:$Y$104)</f>
        <v>667371659</v>
      </c>
      <c r="Z115" s="109">
        <f>SUMIF($E$4:$E$104,"520-2",$Z$4:$Z$104)</f>
        <v>33084973</v>
      </c>
      <c r="AA115" s="109">
        <f>SUMIF($E$4:$E$104,"520-2",$AA$4:$AA$104)</f>
        <v>0</v>
      </c>
      <c r="AB115" s="112">
        <f t="shared" si="104"/>
        <v>0.29832588407843069</v>
      </c>
      <c r="AC115" s="25">
        <f t="shared" si="105"/>
        <v>208964344</v>
      </c>
      <c r="AD115" s="110">
        <f>SUMIF($E$4:$E$104,"520-2",$AD$4:$AD$104)</f>
        <v>0</v>
      </c>
      <c r="AE115" s="110">
        <f>SUMIF($E$4:$E$104,"520-2",$AE$4:$AE$104)</f>
        <v>0</v>
      </c>
      <c r="AF115" s="110">
        <f>SUMIF($E$4:$E$104,"520-2",$AF$4:$AF$104)</f>
        <v>0</v>
      </c>
      <c r="AG115" s="110">
        <f>SUMIF($E$4:$E$104,"520-2",$AG$4:$AG$104)</f>
        <v>0</v>
      </c>
      <c r="AH115" s="110">
        <f>SUMIF($E$4:$E$104,"520-2",$AH$4:$AH$104)</f>
        <v>0</v>
      </c>
      <c r="AI115" s="110">
        <f>SUMIF($E$4:$E$104,"520-2",$AI$4:$AI$104)</f>
        <v>0</v>
      </c>
      <c r="AJ115" s="110">
        <f>SUMIF($E$4:$E$104,"520-2",$AJ$4:$AJ$104)</f>
        <v>0</v>
      </c>
      <c r="AK115" s="110">
        <f>SUMIF($E$4:$E$104,"520-2",$AK$4:$AK$104)</f>
        <v>0</v>
      </c>
      <c r="AL115" s="110">
        <f>SUMIF($E$4:$E$104,"520-2",$AL$4:$AL$104)</f>
        <v>0</v>
      </c>
      <c r="AM115" s="110">
        <f>SUMIF($E$4:$E$104,"520-2",$AM$4:$AM$104)</f>
        <v>0</v>
      </c>
      <c r="AN115" s="110">
        <f>SUMIF($E$4:$E$104,"520-2",$AN$4:$AN$104)</f>
        <v>0</v>
      </c>
      <c r="AO115" s="110">
        <f>SUMIF($E$4:$E$104,"520-2",$AO$4:$AO$104)</f>
        <v>0</v>
      </c>
      <c r="AP115" s="110">
        <f>SUMIF($E$4:$E$104,"520-2",$AP$4:$AP$104)</f>
        <v>0</v>
      </c>
      <c r="AQ115" s="110">
        <f>SUMIF($E$4:$E$104,"520-2",$AQ$4:$AQ$104)</f>
        <v>0</v>
      </c>
      <c r="AR115" s="110">
        <f>SUMIF($E$4:$E$104,"520-2",$AR$4:$AR$104)</f>
        <v>0</v>
      </c>
      <c r="AS115" s="110">
        <f>SUMIF($E$4:$E$104,"520-2",$AS$4:$AS$104)</f>
        <v>0</v>
      </c>
      <c r="AT115" s="110">
        <f>SUMIF($E$4:$E$104,"520-2",$AT$4:$AT$104)</f>
        <v>0</v>
      </c>
      <c r="AU115" s="110">
        <f>SUMIF($E$4:$E$104,"520-2",$AU$4:$AU$104)</f>
        <v>175879371</v>
      </c>
      <c r="AV115" s="110">
        <f>SUMIF($E$4:$E$104,"520-2",$AV$4:$AV$104)</f>
        <v>33084973</v>
      </c>
      <c r="AW115" s="110">
        <f>SUMIF($E$4:$E$104,"520-2",$AW$4:$AW$104)</f>
        <v>0</v>
      </c>
      <c r="AX115" s="95">
        <f t="shared" si="106"/>
        <v>0.70167411592156936</v>
      </c>
      <c r="AY115" s="25">
        <f t="shared" si="107"/>
        <v>491492288</v>
      </c>
      <c r="AZ115" s="113"/>
      <c r="BA115" s="113"/>
      <c r="BB115" s="113"/>
      <c r="BC115" s="113">
        <f>SUMIF($E$4:$E$104,"520-2",$BC$4:$BC$104)</f>
        <v>0</v>
      </c>
      <c r="BD115" s="113"/>
      <c r="BE115" s="113"/>
      <c r="BF115" s="113"/>
      <c r="BG115" s="113"/>
      <c r="BH115" s="113"/>
      <c r="BI115" s="113"/>
      <c r="BJ115" s="113"/>
      <c r="BK115" s="113"/>
      <c r="BL115" s="113"/>
      <c r="BM115" s="113">
        <f>SUMIF($E$4:$E$104,"520-2",$BM$4:$BM$104)</f>
        <v>0</v>
      </c>
      <c r="BN115" s="113"/>
      <c r="BO115" s="113"/>
      <c r="BP115" s="113"/>
      <c r="BQ115" s="113">
        <f>SUMIF($E$4:$E$104,"520-2",$BQ$4:$BQ$104)</f>
        <v>491492288</v>
      </c>
      <c r="BR115" s="113">
        <f>SUMIF($E$4:$E$104,"520-2",$BR$4:$BR$104)</f>
        <v>0</v>
      </c>
      <c r="BS115" s="114"/>
      <c r="BT115" s="115">
        <f t="shared" si="108"/>
        <v>0.29694760602966208</v>
      </c>
      <c r="BU115" s="25">
        <f t="shared" si="109"/>
        <v>207998920</v>
      </c>
      <c r="BV115" s="116"/>
      <c r="BW115" s="116"/>
      <c r="BX115" s="116"/>
      <c r="BY115" s="110">
        <f>SUMIF($E$4:$E$104,"520-2",$BY$4:$BY$104)</f>
        <v>0</v>
      </c>
      <c r="BZ115" s="110"/>
      <c r="CA115" s="110"/>
      <c r="CB115" s="110">
        <f t="shared" si="113"/>
        <v>0</v>
      </c>
      <c r="CC115" s="110"/>
      <c r="CD115" s="110"/>
      <c r="CE115" s="110"/>
      <c r="CF115" s="110"/>
      <c r="CG115" s="110"/>
      <c r="CH115" s="110">
        <f>SUMIF($E$4:$E$104,"520-2",$CH$4:$CH$104)</f>
        <v>0</v>
      </c>
      <c r="CI115" s="110">
        <f>SUMIF($E$4:$E$104,"520-2",$CI$4:$CI$104)</f>
        <v>0</v>
      </c>
      <c r="CJ115" s="110"/>
      <c r="CK115" s="110"/>
      <c r="CL115" s="110">
        <f>SUMIF($E$4:$E$104,"111",$CL$4:$CL$104)</f>
        <v>0</v>
      </c>
      <c r="CM115" s="110">
        <f>SUMIF($E$4:$E$104,"520-2",$CM$4:$CM$104)</f>
        <v>175165320</v>
      </c>
      <c r="CN115" s="110">
        <f>+'[1]ENERO 2017'!$H$908</f>
        <v>32833600</v>
      </c>
      <c r="CO115" s="116"/>
      <c r="CP115" s="23">
        <f t="shared" si="110"/>
        <v>0.70305239397033792</v>
      </c>
      <c r="CQ115" s="25">
        <f t="shared" si="111"/>
        <v>492457712</v>
      </c>
      <c r="CR115" s="114"/>
      <c r="CS115" s="114"/>
      <c r="CT115" s="114"/>
      <c r="CU115" s="114"/>
      <c r="CV115" s="113"/>
      <c r="CW115" s="113"/>
      <c r="CX115" s="113"/>
      <c r="CY115" s="113"/>
      <c r="CZ115" s="117"/>
      <c r="DA115" s="117"/>
      <c r="DB115" s="117"/>
      <c r="DC115" s="117"/>
      <c r="DD115" s="117"/>
      <c r="DE115" s="117">
        <f>SUMIF($E$4:$E$104,"520-2",$DE$4:$DE$104)</f>
        <v>0</v>
      </c>
      <c r="DF115" s="117"/>
      <c r="DG115" s="117"/>
      <c r="DH115" s="117">
        <f>SUMIF($E$4:$E$104,"520-2",$DH$4:$DH$104)</f>
        <v>0</v>
      </c>
      <c r="DI115" s="117">
        <f>SUMIF($E$4:$E$104,"520-2",$DI$4:$DI$104)</f>
        <v>492206339</v>
      </c>
      <c r="DJ115" s="117">
        <f>SUMIF($E$4:$E$104,"520-2",$DJ$4:$DJ$104)</f>
        <v>251373</v>
      </c>
      <c r="DK115" s="117"/>
      <c r="DM115" s="26">
        <f t="shared" si="112"/>
        <v>700456632</v>
      </c>
      <c r="DN115" s="156" t="s">
        <v>357</v>
      </c>
      <c r="DO115" s="154"/>
      <c r="DP115" s="155">
        <v>2077873680</v>
      </c>
      <c r="DQ115" s="155">
        <v>442144247</v>
      </c>
      <c r="DR115" s="165">
        <v>0.21279999999999999</v>
      </c>
      <c r="DS115" s="153"/>
      <c r="DT115" s="162"/>
      <c r="DU115" s="162"/>
    </row>
    <row r="116" spans="3:125" x14ac:dyDescent="0.25">
      <c r="C116" s="119"/>
      <c r="D116" s="108" t="s">
        <v>336</v>
      </c>
      <c r="E116" s="121"/>
      <c r="F116" s="122"/>
      <c r="G116" s="123">
        <f t="shared" ref="G116:AA116" si="114">SUM(G109:G115)</f>
        <v>16805059537</v>
      </c>
      <c r="H116" s="123">
        <f t="shared" si="114"/>
        <v>0</v>
      </c>
      <c r="I116" s="123">
        <f t="shared" si="114"/>
        <v>2084954283</v>
      </c>
      <c r="J116" s="123">
        <f t="shared" si="114"/>
        <v>3950000000</v>
      </c>
      <c r="K116" s="123">
        <f t="shared" si="114"/>
        <v>1973969361</v>
      </c>
      <c r="L116" s="123">
        <f t="shared" si="114"/>
        <v>80883013</v>
      </c>
      <c r="M116" s="123">
        <f t="shared" si="114"/>
        <v>210796645</v>
      </c>
      <c r="N116" s="123">
        <f t="shared" si="114"/>
        <v>12004716</v>
      </c>
      <c r="O116" s="123">
        <f t="shared" si="114"/>
        <v>6840985</v>
      </c>
      <c r="P116" s="123">
        <f t="shared" si="114"/>
        <v>30665828</v>
      </c>
      <c r="Q116" s="123">
        <f t="shared" si="114"/>
        <v>1940856</v>
      </c>
      <c r="R116" s="123">
        <f t="shared" si="114"/>
        <v>135153822</v>
      </c>
      <c r="S116" s="123">
        <f t="shared" si="114"/>
        <v>4175989854</v>
      </c>
      <c r="T116" s="123">
        <f t="shared" si="114"/>
        <v>300000000</v>
      </c>
      <c r="U116" s="123">
        <f t="shared" si="114"/>
        <v>278034610</v>
      </c>
      <c r="V116" s="123">
        <f t="shared" si="114"/>
        <v>921360731</v>
      </c>
      <c r="W116" s="123">
        <f t="shared" si="114"/>
        <v>0</v>
      </c>
      <c r="X116" s="123">
        <f t="shared" si="114"/>
        <v>15907499</v>
      </c>
      <c r="Y116" s="123">
        <f t="shared" si="114"/>
        <v>667371659</v>
      </c>
      <c r="Z116" s="123">
        <f t="shared" si="114"/>
        <v>33084973</v>
      </c>
      <c r="AA116" s="123">
        <f t="shared" si="114"/>
        <v>1926100702</v>
      </c>
      <c r="AB116" s="112">
        <f t="shared" si="104"/>
        <v>0.29005491062188554</v>
      </c>
      <c r="AC116" s="123">
        <f t="shared" ref="AC116:AW118" si="115">SUM(AC109:AC115)</f>
        <v>4874390042</v>
      </c>
      <c r="AD116" s="123">
        <f t="shared" si="115"/>
        <v>0</v>
      </c>
      <c r="AE116" s="123">
        <f t="shared" si="115"/>
        <v>1302602851</v>
      </c>
      <c r="AF116" s="123">
        <f t="shared" si="115"/>
        <v>628567510</v>
      </c>
      <c r="AG116" s="123">
        <f>SUM(AG109:AG115)</f>
        <v>566619296</v>
      </c>
      <c r="AH116" s="123">
        <f>SUM(AH109:AH115)</f>
        <v>0</v>
      </c>
      <c r="AI116" s="123">
        <f t="shared" si="115"/>
        <v>0</v>
      </c>
      <c r="AJ116" s="123">
        <f t="shared" si="115"/>
        <v>0</v>
      </c>
      <c r="AK116" s="123">
        <f t="shared" si="115"/>
        <v>0</v>
      </c>
      <c r="AL116" s="123">
        <f t="shared" si="115"/>
        <v>0</v>
      </c>
      <c r="AM116" s="123">
        <f t="shared" si="115"/>
        <v>0</v>
      </c>
      <c r="AN116" s="123">
        <f t="shared" si="115"/>
        <v>0</v>
      </c>
      <c r="AO116" s="123">
        <f t="shared" si="115"/>
        <v>1382018916</v>
      </c>
      <c r="AP116" s="123">
        <f>SUM(AP109:AP115)</f>
        <v>9455530</v>
      </c>
      <c r="AQ116" s="123">
        <f t="shared" si="115"/>
        <v>0</v>
      </c>
      <c r="AR116" s="123">
        <f t="shared" si="115"/>
        <v>423388877</v>
      </c>
      <c r="AS116" s="123">
        <f t="shared" si="115"/>
        <v>0</v>
      </c>
      <c r="AT116" s="123">
        <f t="shared" si="115"/>
        <v>0</v>
      </c>
      <c r="AU116" s="123">
        <f t="shared" si="115"/>
        <v>175879371</v>
      </c>
      <c r="AV116" s="123">
        <f t="shared" si="115"/>
        <v>33084973</v>
      </c>
      <c r="AW116" s="123">
        <f t="shared" si="115"/>
        <v>352772718</v>
      </c>
      <c r="AX116" s="95">
        <f t="shared" si="106"/>
        <v>0.70994508937811451</v>
      </c>
      <c r="AY116" s="124">
        <f t="shared" ref="AY116:BS116" si="116">SUM(AY109:AY115)</f>
        <v>11930669495</v>
      </c>
      <c r="AZ116" s="124">
        <f t="shared" si="116"/>
        <v>0</v>
      </c>
      <c r="BA116" s="124">
        <f t="shared" si="116"/>
        <v>782351432</v>
      </c>
      <c r="BB116" s="124">
        <f t="shared" si="116"/>
        <v>3321432490</v>
      </c>
      <c r="BC116" s="124">
        <f t="shared" si="116"/>
        <v>1407350065</v>
      </c>
      <c r="BD116" s="124">
        <f t="shared" si="116"/>
        <v>80883013</v>
      </c>
      <c r="BE116" s="124">
        <f t="shared" si="116"/>
        <v>210796645</v>
      </c>
      <c r="BF116" s="124">
        <f t="shared" si="116"/>
        <v>12004716</v>
      </c>
      <c r="BG116" s="124">
        <f t="shared" si="116"/>
        <v>6840985</v>
      </c>
      <c r="BH116" s="124">
        <f t="shared" si="116"/>
        <v>30665828</v>
      </c>
      <c r="BI116" s="124">
        <f t="shared" si="116"/>
        <v>1940856</v>
      </c>
      <c r="BJ116" s="124">
        <f t="shared" si="116"/>
        <v>135153822</v>
      </c>
      <c r="BK116" s="124">
        <f t="shared" si="116"/>
        <v>2793970938</v>
      </c>
      <c r="BL116" s="124">
        <f t="shared" si="116"/>
        <v>290544470</v>
      </c>
      <c r="BM116" s="124">
        <f t="shared" si="116"/>
        <v>278034610</v>
      </c>
      <c r="BN116" s="124">
        <f t="shared" si="116"/>
        <v>497971854</v>
      </c>
      <c r="BO116" s="124">
        <f t="shared" si="116"/>
        <v>0</v>
      </c>
      <c r="BP116" s="124">
        <f t="shared" si="116"/>
        <v>15907499</v>
      </c>
      <c r="BQ116" s="124">
        <f t="shared" si="116"/>
        <v>491492288</v>
      </c>
      <c r="BR116" s="124">
        <f t="shared" si="116"/>
        <v>0</v>
      </c>
      <c r="BS116" s="124">
        <f t="shared" si="116"/>
        <v>1573327984</v>
      </c>
      <c r="BT116" s="115">
        <f t="shared" si="108"/>
        <v>0.14006081720911193</v>
      </c>
      <c r="BU116" s="25">
        <f t="shared" ref="BU116:CO116" si="117">SUM(BU109:BU115)</f>
        <v>2353730372</v>
      </c>
      <c r="BV116" s="25">
        <f t="shared" si="117"/>
        <v>0</v>
      </c>
      <c r="BW116" s="25">
        <f t="shared" si="117"/>
        <v>773010091</v>
      </c>
      <c r="BX116" s="25">
        <f t="shared" si="117"/>
        <v>246303776</v>
      </c>
      <c r="BY116" s="25">
        <f t="shared" si="117"/>
        <v>4371080</v>
      </c>
      <c r="BZ116" s="25">
        <f t="shared" si="117"/>
        <v>0</v>
      </c>
      <c r="CA116" s="25">
        <f t="shared" si="117"/>
        <v>0</v>
      </c>
      <c r="CB116" s="25">
        <f t="shared" si="117"/>
        <v>0</v>
      </c>
      <c r="CC116" s="25"/>
      <c r="CD116" s="25">
        <f t="shared" si="117"/>
        <v>0</v>
      </c>
      <c r="CE116" s="25">
        <f t="shared" si="117"/>
        <v>0</v>
      </c>
      <c r="CF116" s="25">
        <f t="shared" si="117"/>
        <v>0</v>
      </c>
      <c r="CG116" s="25">
        <f t="shared" si="117"/>
        <v>603197209</v>
      </c>
      <c r="CH116" s="25">
        <f t="shared" si="117"/>
        <v>0</v>
      </c>
      <c r="CI116" s="25">
        <f t="shared" si="117"/>
        <v>0</v>
      </c>
      <c r="CJ116" s="25">
        <f t="shared" si="117"/>
        <v>255999452</v>
      </c>
      <c r="CK116" s="25">
        <f t="shared" si="117"/>
        <v>0</v>
      </c>
      <c r="CL116" s="25">
        <f t="shared" si="117"/>
        <v>0</v>
      </c>
      <c r="CM116" s="25">
        <f t="shared" si="117"/>
        <v>175165320</v>
      </c>
      <c r="CN116" s="25">
        <f t="shared" si="117"/>
        <v>32833600</v>
      </c>
      <c r="CO116" s="25">
        <f t="shared" si="117"/>
        <v>262849844</v>
      </c>
      <c r="CP116" s="23">
        <f t="shared" si="110"/>
        <v>0.8599391827908881</v>
      </c>
      <c r="CQ116" s="123">
        <f t="shared" ref="CQ116:DK116" ca="1" si="118">SUM(CQ109:CQ115)</f>
        <v>14451329165</v>
      </c>
      <c r="CR116" s="123">
        <f t="shared" ca="1" si="118"/>
        <v>0</v>
      </c>
      <c r="CS116" s="123">
        <f t="shared" si="118"/>
        <v>1311944192</v>
      </c>
      <c r="CT116" s="123">
        <f t="shared" si="118"/>
        <v>3703696224</v>
      </c>
      <c r="CU116" s="123">
        <f t="shared" si="118"/>
        <v>1969598281</v>
      </c>
      <c r="CV116" s="123">
        <f t="shared" si="118"/>
        <v>80883013</v>
      </c>
      <c r="CW116" s="123">
        <f t="shared" si="118"/>
        <v>210796645</v>
      </c>
      <c r="CX116" s="123">
        <f t="shared" si="118"/>
        <v>12004716</v>
      </c>
      <c r="CY116" s="123">
        <f t="shared" si="118"/>
        <v>6840985</v>
      </c>
      <c r="CZ116" s="123">
        <f t="shared" si="118"/>
        <v>30665828</v>
      </c>
      <c r="DA116" s="123">
        <f t="shared" si="118"/>
        <v>1940856</v>
      </c>
      <c r="DB116" s="123">
        <f t="shared" si="118"/>
        <v>135153822</v>
      </c>
      <c r="DC116" s="123">
        <f t="shared" si="118"/>
        <v>3572792645</v>
      </c>
      <c r="DD116" s="123">
        <f t="shared" si="118"/>
        <v>300000000</v>
      </c>
      <c r="DE116" s="123">
        <f t="shared" si="118"/>
        <v>278034610</v>
      </c>
      <c r="DF116" s="123">
        <f t="shared" si="118"/>
        <v>665361279</v>
      </c>
      <c r="DG116" s="123">
        <f t="shared" si="118"/>
        <v>0</v>
      </c>
      <c r="DH116" s="123">
        <f t="shared" si="118"/>
        <v>15907499</v>
      </c>
      <c r="DI116" s="123">
        <f t="shared" si="118"/>
        <v>492206339</v>
      </c>
      <c r="DJ116" s="123">
        <f t="shared" si="118"/>
        <v>251373</v>
      </c>
      <c r="DK116" s="123">
        <f t="shared" si="118"/>
        <v>1663250858</v>
      </c>
      <c r="DM116" s="26">
        <f t="shared" si="112"/>
        <v>16805059537</v>
      </c>
      <c r="DN116" s="156" t="s">
        <v>358</v>
      </c>
      <c r="DO116" s="154"/>
      <c r="DP116" s="155">
        <v>700456632</v>
      </c>
      <c r="DQ116" s="155">
        <v>207998920</v>
      </c>
      <c r="DR116" s="165">
        <v>0.2969</v>
      </c>
      <c r="DS116" s="153"/>
      <c r="DT116" s="162"/>
      <c r="DU116" s="162"/>
    </row>
    <row r="117" spans="3:125" x14ac:dyDescent="0.25">
      <c r="C117" s="119"/>
      <c r="D117" s="108" t="s">
        <v>233</v>
      </c>
      <c r="E117" s="125">
        <v>301</v>
      </c>
      <c r="F117" s="109"/>
      <c r="G117" s="110">
        <f>SUMIF($E$4:$E$104,"301",$G$4:$G$104)</f>
        <v>2912307794</v>
      </c>
      <c r="H117" s="111">
        <f>SUMIF($E$4:$E$104,"301",$H$4:$H$104)</f>
        <v>277739909</v>
      </c>
      <c r="I117" s="111">
        <f>SUMIF($E$4:$E$104,"301",$I$4:$I$104)</f>
        <v>714000000</v>
      </c>
      <c r="J117" s="110">
        <f>SUMIF($E$4:$E$104,"301",$J$4:$J$104)</f>
        <v>50000000</v>
      </c>
      <c r="K117" s="110">
        <f>SUMIF($E$4:$E$104,"301",$K$4:$K$104)</f>
        <v>26578511</v>
      </c>
      <c r="L117" s="109">
        <f>SUMIF($E$4:$E$104,"301",$L$4:$L$104)</f>
        <v>0</v>
      </c>
      <c r="M117" s="109">
        <f>SUMIF($E$4:$E$104,"301",$M$4:$M$104)</f>
        <v>0</v>
      </c>
      <c r="N117" s="109">
        <f>SUMIF($E$4:$E$104,"301",$N$4:$N$104)</f>
        <v>0</v>
      </c>
      <c r="O117" s="109">
        <f>SUMIF($E$4:$E$104,"301",$O$4:$O$104)</f>
        <v>0</v>
      </c>
      <c r="P117" s="109">
        <f>SUMIF($E$4:$E$104,"301",$P$4:$P$104)</f>
        <v>0</v>
      </c>
      <c r="Q117" s="109">
        <f>SUMIF($E$4:$E$104,"301",$Q$4:$Q$104)</f>
        <v>0</v>
      </c>
      <c r="R117" s="109">
        <f>SUMIF($E$4:$E$104,"301",$R$4:$R$104)</f>
        <v>0</v>
      </c>
      <c r="S117" s="109">
        <f>SUMIF($E$4:$E$104,"301",$S$4:$S$104)</f>
        <v>0</v>
      </c>
      <c r="T117" s="109">
        <f>SUMIF($E$4:$E$104,"301",$T$4:$T$104)</f>
        <v>230450000</v>
      </c>
      <c r="U117" s="109">
        <f>SUMIF($E$4:$E$104,"301",$U$4:$U$104)</f>
        <v>0</v>
      </c>
      <c r="V117" s="109">
        <f>SUMIF($E$4:$E$104,"301",$V$4:$V$104)</f>
        <v>0</v>
      </c>
      <c r="W117" s="109">
        <f>SUMIF($E$4:$E$97,"301",$W$4:$W$97)</f>
        <v>1570638184</v>
      </c>
      <c r="X117" s="109"/>
      <c r="Y117" s="109">
        <f>SUMIF($E$4:$E$97,"301",$Y$4:$Y$97)</f>
        <v>0</v>
      </c>
      <c r="Z117" s="109">
        <f>SUMIF($E$4:$E$104,"301",$Z$4:$Z$104)</f>
        <v>0</v>
      </c>
      <c r="AA117" s="109">
        <f>SUMIF($E$4:$E$104,"301",$AA$4:$AA$104)</f>
        <v>42901190</v>
      </c>
      <c r="AB117" s="112">
        <f t="shared" si="104"/>
        <v>0.89981741607082344</v>
      </c>
      <c r="AC117" s="25">
        <f>SUM(AD117:AW117)</f>
        <v>2620545274</v>
      </c>
      <c r="AD117" s="110">
        <f>SUMIF($E$4:$E$104,"301",$AD$4:$AD$104)</f>
        <v>265880851</v>
      </c>
      <c r="AE117" s="110">
        <f>SUMIF($E$4:$E$104,"301",$AE$4:$AE$104)</f>
        <v>714000000</v>
      </c>
      <c r="AF117" s="110">
        <f>SUMIF($E$4:$E$104,"301",$AF$4:$AF$104)</f>
        <v>50000000</v>
      </c>
      <c r="AG117" s="110">
        <f>SUMIF($E$4:$E$104,"111",$AG$4:$AG$104)</f>
        <v>0</v>
      </c>
      <c r="AH117" s="110">
        <f>SUMIF($E$4:$E$104,"301",$AH$4:$AH$104)</f>
        <v>0</v>
      </c>
      <c r="AI117" s="110">
        <f>SUMIF($E$4:$E$104,"301",$AI$4:$AI$104)</f>
        <v>0</v>
      </c>
      <c r="AJ117" s="110">
        <f>SUMIF($E$4:$E$104,"301",$AJ$4:$AJ$104)</f>
        <v>0</v>
      </c>
      <c r="AK117" s="110">
        <f>SUMIF($E$4:$E$104,"301",$AK$4:$AK$104)</f>
        <v>0</v>
      </c>
      <c r="AL117" s="110">
        <f>SUMIF($E$4:$E$104,"301",$AL$4:$AL$104)</f>
        <v>0</v>
      </c>
      <c r="AM117" s="110">
        <f>SUMIF($E$4:$E$104,"301",$AM$4:$AM$104)</f>
        <v>0</v>
      </c>
      <c r="AN117" s="110">
        <f>SUMIF($E$4:$E$104,"301",$AN$4:$AN$104)</f>
        <v>0</v>
      </c>
      <c r="AO117" s="110">
        <f>SUMIF($E$4:$E$104,"301",$AO$4:$AO$104)</f>
        <v>0</v>
      </c>
      <c r="AP117" s="110">
        <f>SUMIF($E$4:$E$104,"301",$AP$4:$AP$104)</f>
        <v>0</v>
      </c>
      <c r="AQ117" s="110">
        <f>SUMIF($E$4:$E$104,"301",$AQ$4:$AQ$104)</f>
        <v>0</v>
      </c>
      <c r="AR117" s="110">
        <f>SUMIF($E$4:$E$104,"301",$AR$4:$AR$104)</f>
        <v>0</v>
      </c>
      <c r="AS117" s="110">
        <f>SUMIF($E$4:$E$104,"301",$AS$4:$AS$104)</f>
        <v>1560664423</v>
      </c>
      <c r="AT117" s="110">
        <f>SUMIF($E$4:$E$104,"301",$AT$4:$AT$104)</f>
        <v>0</v>
      </c>
      <c r="AU117" s="110">
        <f>SUMIF($E$4:$E$104,"301",$AU$4:$AU$104)</f>
        <v>0</v>
      </c>
      <c r="AV117" s="110">
        <f>SUMIF($E$4:$E$104,"301",$AV$4:$AV$104)</f>
        <v>0</v>
      </c>
      <c r="AW117" s="110">
        <f>SUMIF($E$4:$E$104,"301",$AW$4:$AW$104)</f>
        <v>30000000</v>
      </c>
      <c r="AX117" s="95">
        <f t="shared" si="106"/>
        <v>0.10018258392917656</v>
      </c>
      <c r="AY117" s="25">
        <f>SUM(AZ117:BS117)</f>
        <v>291762520</v>
      </c>
      <c r="AZ117" s="113">
        <f>SUMIF($E$4:$E$104,"301",$AZ$4:$AZ$104)</f>
        <v>11859058</v>
      </c>
      <c r="BA117" s="113">
        <f>SUMIF($E$4:$E$104,"301",$BA$4:$BA$104)</f>
        <v>0</v>
      </c>
      <c r="BB117" s="113">
        <f>SUMIF($E$4:$E$104,"301",$BB$4:$BB$104)</f>
        <v>0</v>
      </c>
      <c r="BC117" s="113">
        <f>SUMIF($E$4:$E$104,"301",$BC$4:$BC$104)</f>
        <v>26578511</v>
      </c>
      <c r="BD117" s="113">
        <f>SUMIF($E$4:$E$104,"301",$BD$4:$BD$104)</f>
        <v>0</v>
      </c>
      <c r="BE117" s="113">
        <f>SUMIF($E$4:$E$104,"301",$BE$4:$BE$104)</f>
        <v>0</v>
      </c>
      <c r="BF117" s="113">
        <f>SUMIF($E$4:$E$104,"301",$BF$4:$BF$104)</f>
        <v>0</v>
      </c>
      <c r="BG117" s="113">
        <f>SUMIF($E$4:$E$104,"301",$BG$4:$BG$104)</f>
        <v>0</v>
      </c>
      <c r="BH117" s="113">
        <f>SUMIF($E$4:$E$104,"301",$BH$4:$BH$104)</f>
        <v>0</v>
      </c>
      <c r="BI117" s="113">
        <f>SUMIF($E$4:$E$104,"301",$BI$4:$BI$104)</f>
        <v>0</v>
      </c>
      <c r="BJ117" s="113">
        <f>SUMIF($E$4:$E$104,"301",$BJ$4:$BJ$104)</f>
        <v>0</v>
      </c>
      <c r="BK117" s="113">
        <f>SUMIF($E$4:$E$104,"301",$BK$4:$BK$104)</f>
        <v>0</v>
      </c>
      <c r="BL117" s="113">
        <f>SUMIF($E$4:$E$104,"301",$BL$4:$BL$104)</f>
        <v>230450000</v>
      </c>
      <c r="BM117" s="113">
        <f>SUMIF($E$4:$E$104,"301",$BM$4:$BM$104)</f>
        <v>0</v>
      </c>
      <c r="BN117" s="113">
        <f>SUMIF($E$4:$E$104,"301",$BN$4:$BN$104)</f>
        <v>0</v>
      </c>
      <c r="BO117" s="113">
        <f>SUMIF($E$4:$E$104,"301",$BO$4:$BO$104)</f>
        <v>9973761</v>
      </c>
      <c r="BP117" s="113"/>
      <c r="BQ117" s="113">
        <f>SUMIF($E$4:$E$104,"301",$BQ$4:$BQ$104)</f>
        <v>0</v>
      </c>
      <c r="BR117" s="113"/>
      <c r="BS117" s="114">
        <f>SUMIF($E$4:$E$104,"301",$BS$4:$BS$104)</f>
        <v>12901190</v>
      </c>
      <c r="BT117" s="115">
        <f t="shared" si="108"/>
        <v>0.65152146071549466</v>
      </c>
      <c r="BU117" s="25">
        <f>SUM(BV117:CO117)</f>
        <v>1897431028</v>
      </c>
      <c r="BV117" s="110">
        <f>SUMIF($E$4:$E$104,"301",$BV$4:$BV$104)</f>
        <v>52867236</v>
      </c>
      <c r="BW117" s="110">
        <f>SUMIF($E$4:$E$104,"301",$BW$4:$BW$104)</f>
        <v>380629582</v>
      </c>
      <c r="BX117" s="110">
        <f>SUMIF($E$4:$E$104,"301",$BX$4:$BX$104)</f>
        <v>36096024</v>
      </c>
      <c r="BY117" s="110">
        <f>SUMIF($E$4:$E$104,"301",$BY$4:$BY$104)</f>
        <v>0</v>
      </c>
      <c r="BZ117" s="110">
        <f>SUMIF($E$4:$E$104,"301",$BZ$4:$BZ$104)</f>
        <v>0</v>
      </c>
      <c r="CA117" s="110">
        <f>SUMIF($E$4:$E$104,"301",$CA$4:$CA$104)</f>
        <v>0</v>
      </c>
      <c r="CB117" s="110">
        <f>SUMIF($E$4:$E$104,"111",$CB$4:$CB$104)</f>
        <v>0</v>
      </c>
      <c r="CC117" s="110"/>
      <c r="CD117" s="110">
        <f>SUMIF($E$4:$E$104,"301",$CD$4:$CD$104)</f>
        <v>0</v>
      </c>
      <c r="CE117" s="110">
        <f>SUMIF($E$4:$E$104,"301",$CE$4:$CE$104)</f>
        <v>0</v>
      </c>
      <c r="CF117" s="110">
        <f>SUMIF($E$4:$E$104,"301",$CF$4:$CF$104)</f>
        <v>0</v>
      </c>
      <c r="CG117" s="110">
        <f>SUMIF($E$4:$E$104,"301",$CG$4:$CG$104)</f>
        <v>0</v>
      </c>
      <c r="CH117" s="110">
        <f>SUMIF($E$4:$E$104,"301",$CH$4:$CH$104)</f>
        <v>0</v>
      </c>
      <c r="CI117" s="110">
        <f>SUMIF($E$4:$E$104,"301",$CI$4:$CI$104)</f>
        <v>0</v>
      </c>
      <c r="CJ117" s="110">
        <f>SUMIF($E$4:$E$104,"301",$CJ$4:$CJ$104)</f>
        <v>0</v>
      </c>
      <c r="CK117" s="110">
        <f>SUMIF($E$4:$E$104,"301",$CK$4:$CK$104)</f>
        <v>1427838186</v>
      </c>
      <c r="CL117" s="110">
        <f>SUMIF($E$4:$E$104,"301",$CL$4:$CL$104)</f>
        <v>0</v>
      </c>
      <c r="CM117" s="110">
        <f>SUMIF($E$4:$E$104,"301",$CM$4:$CM$104)</f>
        <v>0</v>
      </c>
      <c r="CN117" s="110">
        <f>SUMIF($E$4:$E$104,"301",$CN$4:$CN$104)</f>
        <v>0</v>
      </c>
      <c r="CO117" s="116">
        <f>SUMIF($E$4:$E$104,"301",$CO$4:$CO$104)</f>
        <v>0</v>
      </c>
      <c r="CP117" s="23">
        <f t="shared" si="110"/>
        <v>0.34847853928450534</v>
      </c>
      <c r="CQ117" s="25">
        <f>SUM(CR117:DK117)</f>
        <v>1014876766</v>
      </c>
      <c r="CR117" s="113">
        <f>SUMIF($E$4:$E$104,"301",$CR$4:$CR$104)</f>
        <v>224872673</v>
      </c>
      <c r="CS117" s="113">
        <f>SUMIF($E$4:$E$104,"301",$CS$4:$CS$104)</f>
        <v>333370418</v>
      </c>
      <c r="CT117" s="113">
        <f>SUMIF($E$4:$E$104,"301",$CT$4:$CT$104)</f>
        <v>13903976</v>
      </c>
      <c r="CU117" s="113">
        <f>SUMIF($E$4:$E$104,"301",$CU$4:$CU$104)</f>
        <v>26578511</v>
      </c>
      <c r="CV117" s="113">
        <f>SUMIF($E$4:$E$104,"301",$CV$4:$CV$104)</f>
        <v>0</v>
      </c>
      <c r="CW117" s="113">
        <f>SUMIF($E$4:$E$104,"301",$CW$4:$CW$104)</f>
        <v>0</v>
      </c>
      <c r="CX117" s="113">
        <f>SUMIF($E$4:$E$104,"301",$CX$4:$CX$104)</f>
        <v>0</v>
      </c>
      <c r="CY117" s="113">
        <f>SUMIF($E$4:$E$104,"301",$CY$4:$CY$104)</f>
        <v>0</v>
      </c>
      <c r="CZ117" s="117">
        <f>SUMIF($E$4:$E$104,"301",$CZ$4:$CZ$104)</f>
        <v>0</v>
      </c>
      <c r="DA117" s="117">
        <f>SUMIF($E$4:$E$104,"301",$DA$4:$DA$104)</f>
        <v>0</v>
      </c>
      <c r="DB117" s="117">
        <f>SUMIF($E$4:$E$104,"301",$DB$4:$DB$104)</f>
        <v>0</v>
      </c>
      <c r="DC117" s="117">
        <f>SUMIF($E$4:$E$104,"301",$DC$4:$DC$104)</f>
        <v>0</v>
      </c>
      <c r="DD117" s="117">
        <f>SUMIF($E$4:$E$104,"301",$DD$4:$DD$104)</f>
        <v>230450000</v>
      </c>
      <c r="DE117" s="117">
        <f>SUMIF($E$4:$E$104,"301",$DE$4:$DE$104)</f>
        <v>0</v>
      </c>
      <c r="DF117" s="117">
        <f>SUMIF($E$4:$E$104,"301",$DF$4:$DF$104)</f>
        <v>0</v>
      </c>
      <c r="DG117" s="117">
        <f>SUMIF($E$4:$E$104,"301",$DG$4:$DG$104)</f>
        <v>142799998</v>
      </c>
      <c r="DH117" s="117">
        <f>SUMIF($E$4:$E$104,"301",$DH$4:$DH$104)</f>
        <v>0</v>
      </c>
      <c r="DI117" s="117">
        <f>SUMIF($E$4:$E$104,"301",$DI$4:$DI$104)</f>
        <v>0</v>
      </c>
      <c r="DJ117" s="117">
        <f>SUMIF($E$4:$E$104,"301",$DJ$4:$DJ$104)</f>
        <v>0</v>
      </c>
      <c r="DK117" s="117">
        <f>SUMIF($E$4:$E$104,"301",$DK$4:$DK$104)</f>
        <v>42901190</v>
      </c>
      <c r="DM117" s="26">
        <f t="shared" si="112"/>
        <v>2912307794</v>
      </c>
      <c r="DN117" s="156" t="s">
        <v>233</v>
      </c>
      <c r="DO117" s="156"/>
      <c r="DP117" s="155">
        <v>2912307794</v>
      </c>
      <c r="DQ117" s="155">
        <v>1897431028</v>
      </c>
      <c r="DR117" s="165">
        <v>0.65149999999999997</v>
      </c>
      <c r="DS117" s="153"/>
      <c r="DT117" s="162"/>
      <c r="DU117" s="162"/>
    </row>
    <row r="118" spans="3:125" ht="15.75" thickBot="1" x14ac:dyDescent="0.3">
      <c r="C118" s="181" t="s">
        <v>337</v>
      </c>
      <c r="D118" s="182"/>
      <c r="E118" s="126"/>
      <c r="F118" s="127"/>
      <c r="G118" s="128">
        <f>SUM(G116:G117)</f>
        <v>19717367331</v>
      </c>
      <c r="H118" s="128">
        <f t="shared" ref="H118:AA118" si="119">SUM(H116:H117)</f>
        <v>277739909</v>
      </c>
      <c r="I118" s="128">
        <f t="shared" si="119"/>
        <v>2798954283</v>
      </c>
      <c r="J118" s="128">
        <f t="shared" si="119"/>
        <v>4000000000</v>
      </c>
      <c r="K118" s="128">
        <f t="shared" si="119"/>
        <v>2000547872</v>
      </c>
      <c r="L118" s="128">
        <f t="shared" si="119"/>
        <v>80883013</v>
      </c>
      <c r="M118" s="128">
        <f t="shared" si="119"/>
        <v>210796645</v>
      </c>
      <c r="N118" s="128">
        <f t="shared" si="119"/>
        <v>12004716</v>
      </c>
      <c r="O118" s="128">
        <f t="shared" si="119"/>
        <v>6840985</v>
      </c>
      <c r="P118" s="128">
        <f t="shared" si="119"/>
        <v>30665828</v>
      </c>
      <c r="Q118" s="128">
        <f t="shared" si="119"/>
        <v>1940856</v>
      </c>
      <c r="R118" s="128">
        <f t="shared" si="119"/>
        <v>135153822</v>
      </c>
      <c r="S118" s="128">
        <f t="shared" si="119"/>
        <v>4175989854</v>
      </c>
      <c r="T118" s="128">
        <f t="shared" si="119"/>
        <v>530450000</v>
      </c>
      <c r="U118" s="129">
        <f t="shared" si="119"/>
        <v>278034610</v>
      </c>
      <c r="V118" s="128">
        <f t="shared" si="119"/>
        <v>921360731</v>
      </c>
      <c r="W118" s="128">
        <f t="shared" si="119"/>
        <v>1570638184</v>
      </c>
      <c r="X118" s="128">
        <f t="shared" si="119"/>
        <v>15907499</v>
      </c>
      <c r="Y118" s="128">
        <f t="shared" si="119"/>
        <v>667371659</v>
      </c>
      <c r="Z118" s="128">
        <f t="shared" si="119"/>
        <v>33084973</v>
      </c>
      <c r="AA118" s="128">
        <f t="shared" si="119"/>
        <v>1969001892</v>
      </c>
      <c r="AB118" s="130">
        <f t="shared" si="104"/>
        <v>0.38011846055210058</v>
      </c>
      <c r="AC118" s="131">
        <f>AC116+AC117</f>
        <v>7494935316</v>
      </c>
      <c r="AD118" s="131">
        <f t="shared" ref="AD118:AW118" si="120">AD116+AD117</f>
        <v>265880851</v>
      </c>
      <c r="AE118" s="131">
        <f t="shared" si="120"/>
        <v>2016602851</v>
      </c>
      <c r="AF118" s="131">
        <f t="shared" si="120"/>
        <v>678567510</v>
      </c>
      <c r="AG118" s="131">
        <f t="shared" si="120"/>
        <v>566619296</v>
      </c>
      <c r="AH118" s="123">
        <f t="shared" si="115"/>
        <v>0</v>
      </c>
      <c r="AI118" s="123">
        <f t="shared" si="115"/>
        <v>0</v>
      </c>
      <c r="AJ118" s="123">
        <f t="shared" si="115"/>
        <v>0</v>
      </c>
      <c r="AK118" s="123">
        <f t="shared" si="115"/>
        <v>0</v>
      </c>
      <c r="AL118" s="131">
        <f t="shared" si="120"/>
        <v>0</v>
      </c>
      <c r="AM118" s="131">
        <f t="shared" si="120"/>
        <v>0</v>
      </c>
      <c r="AN118" s="131">
        <f t="shared" si="120"/>
        <v>0</v>
      </c>
      <c r="AO118" s="131">
        <f t="shared" si="120"/>
        <v>1382018916</v>
      </c>
      <c r="AP118" s="131">
        <f t="shared" si="120"/>
        <v>9455530</v>
      </c>
      <c r="AQ118" s="131">
        <f t="shared" si="120"/>
        <v>0</v>
      </c>
      <c r="AR118" s="131">
        <f t="shared" si="120"/>
        <v>423388877</v>
      </c>
      <c r="AS118" s="131">
        <f t="shared" si="120"/>
        <v>1560664423</v>
      </c>
      <c r="AT118" s="131">
        <f t="shared" si="120"/>
        <v>0</v>
      </c>
      <c r="AU118" s="131">
        <f t="shared" si="120"/>
        <v>175879371</v>
      </c>
      <c r="AV118" s="131">
        <f t="shared" si="120"/>
        <v>33084973</v>
      </c>
      <c r="AW118" s="131">
        <f t="shared" si="120"/>
        <v>382772718</v>
      </c>
      <c r="AX118" s="144">
        <f t="shared" si="106"/>
        <v>0.61988153944789937</v>
      </c>
      <c r="AY118" s="131">
        <f>AY116+AY117</f>
        <v>12222432015</v>
      </c>
      <c r="AZ118" s="131">
        <f>AZ116+AZ117</f>
        <v>11859058</v>
      </c>
      <c r="BA118" s="132">
        <f t="shared" ref="BA118:BS118" si="121">+BA116+BA117</f>
        <v>782351432</v>
      </c>
      <c r="BB118" s="132">
        <f t="shared" si="121"/>
        <v>3321432490</v>
      </c>
      <c r="BC118" s="132">
        <f t="shared" si="121"/>
        <v>1433928576</v>
      </c>
      <c r="BD118" s="132">
        <f t="shared" si="121"/>
        <v>80883013</v>
      </c>
      <c r="BE118" s="132">
        <f t="shared" si="121"/>
        <v>210796645</v>
      </c>
      <c r="BF118" s="132">
        <f t="shared" si="121"/>
        <v>12004716</v>
      </c>
      <c r="BG118" s="132">
        <f>+BG116+BG117</f>
        <v>6840985</v>
      </c>
      <c r="BH118" s="132">
        <f>+BH116+BH117</f>
        <v>30665828</v>
      </c>
      <c r="BI118" s="132">
        <f t="shared" si="121"/>
        <v>1940856</v>
      </c>
      <c r="BJ118" s="132">
        <f t="shared" si="121"/>
        <v>135153822</v>
      </c>
      <c r="BK118" s="132">
        <f t="shared" si="121"/>
        <v>2793970938</v>
      </c>
      <c r="BL118" s="132">
        <f t="shared" si="121"/>
        <v>520994470</v>
      </c>
      <c r="BM118" s="132">
        <f t="shared" si="121"/>
        <v>278034610</v>
      </c>
      <c r="BN118" s="132">
        <f t="shared" si="121"/>
        <v>497971854</v>
      </c>
      <c r="BO118" s="132">
        <f t="shared" si="121"/>
        <v>9973761</v>
      </c>
      <c r="BP118" s="132">
        <f t="shared" si="121"/>
        <v>15907499</v>
      </c>
      <c r="BQ118" s="132">
        <f t="shared" si="121"/>
        <v>491492288</v>
      </c>
      <c r="BR118" s="132">
        <f t="shared" si="121"/>
        <v>0</v>
      </c>
      <c r="BS118" s="132">
        <f t="shared" si="121"/>
        <v>1586229174</v>
      </c>
      <c r="BT118" s="133">
        <f t="shared" si="108"/>
        <v>0.21560491969514853</v>
      </c>
      <c r="BU118" s="134">
        <f>+BU116+BU117</f>
        <v>4251161400</v>
      </c>
      <c r="BV118" s="132">
        <f>+BV116+BV117</f>
        <v>52867236</v>
      </c>
      <c r="BW118" s="132">
        <f>+BW116+BW117</f>
        <v>1153639673</v>
      </c>
      <c r="BX118" s="132">
        <f>+BX116+BX117</f>
        <v>282399800</v>
      </c>
      <c r="BY118" s="132">
        <f>+BY116+BY117</f>
        <v>4371080</v>
      </c>
      <c r="BZ118" s="128">
        <f t="shared" ref="BZ118:CO118" si="122">SUM(BZ116:BZ117)</f>
        <v>0</v>
      </c>
      <c r="CA118" s="128">
        <f t="shared" si="122"/>
        <v>0</v>
      </c>
      <c r="CB118" s="128">
        <f t="shared" si="122"/>
        <v>0</v>
      </c>
      <c r="CC118" s="128"/>
      <c r="CD118" s="128">
        <f t="shared" si="122"/>
        <v>0</v>
      </c>
      <c r="CE118" s="128">
        <f t="shared" si="122"/>
        <v>0</v>
      </c>
      <c r="CF118" s="128">
        <f t="shared" si="122"/>
        <v>0</v>
      </c>
      <c r="CG118" s="128">
        <f t="shared" si="122"/>
        <v>603197209</v>
      </c>
      <c r="CH118" s="128">
        <f t="shared" si="122"/>
        <v>0</v>
      </c>
      <c r="CI118" s="128">
        <f t="shared" si="122"/>
        <v>0</v>
      </c>
      <c r="CJ118" s="128">
        <f t="shared" si="122"/>
        <v>255999452</v>
      </c>
      <c r="CK118" s="128">
        <f t="shared" si="122"/>
        <v>1427838186</v>
      </c>
      <c r="CL118" s="128">
        <f t="shared" si="122"/>
        <v>0</v>
      </c>
      <c r="CM118" s="128">
        <f t="shared" si="122"/>
        <v>175165320</v>
      </c>
      <c r="CN118" s="128">
        <f t="shared" si="122"/>
        <v>32833600</v>
      </c>
      <c r="CO118" s="135">
        <f t="shared" si="122"/>
        <v>262849844</v>
      </c>
      <c r="CP118" s="136">
        <f t="shared" si="110"/>
        <v>0.7843950803048515</v>
      </c>
      <c r="CQ118" s="128">
        <f t="shared" ref="CQ118:DK118" ca="1" si="123">SUM(CQ116:CQ117)</f>
        <v>15466205931</v>
      </c>
      <c r="CR118" s="135">
        <f t="shared" ca="1" si="123"/>
        <v>224872673</v>
      </c>
      <c r="CS118" s="135">
        <f t="shared" si="123"/>
        <v>1645314610</v>
      </c>
      <c r="CT118" s="135">
        <f t="shared" si="123"/>
        <v>3717600200</v>
      </c>
      <c r="CU118" s="135">
        <f t="shared" si="123"/>
        <v>1996176792</v>
      </c>
      <c r="CV118" s="128">
        <f t="shared" si="123"/>
        <v>80883013</v>
      </c>
      <c r="CW118" s="128">
        <f t="shared" si="123"/>
        <v>210796645</v>
      </c>
      <c r="CX118" s="128">
        <f t="shared" si="123"/>
        <v>12004716</v>
      </c>
      <c r="CY118" s="128">
        <f t="shared" si="123"/>
        <v>6840985</v>
      </c>
      <c r="CZ118" s="137">
        <f t="shared" si="123"/>
        <v>30665828</v>
      </c>
      <c r="DA118" s="137">
        <f t="shared" si="123"/>
        <v>1940856</v>
      </c>
      <c r="DB118" s="137">
        <f t="shared" si="123"/>
        <v>135153822</v>
      </c>
      <c r="DC118" s="137">
        <f t="shared" si="123"/>
        <v>3572792645</v>
      </c>
      <c r="DD118" s="137">
        <f t="shared" si="123"/>
        <v>530450000</v>
      </c>
      <c r="DE118" s="137">
        <f t="shared" si="123"/>
        <v>278034610</v>
      </c>
      <c r="DF118" s="137">
        <f t="shared" si="123"/>
        <v>665361279</v>
      </c>
      <c r="DG118" s="137">
        <f t="shared" si="123"/>
        <v>142799998</v>
      </c>
      <c r="DH118" s="137">
        <f t="shared" si="123"/>
        <v>15907499</v>
      </c>
      <c r="DI118" s="137">
        <f t="shared" si="123"/>
        <v>492206339</v>
      </c>
      <c r="DJ118" s="137">
        <f t="shared" si="123"/>
        <v>251373</v>
      </c>
      <c r="DK118" s="137">
        <f t="shared" si="123"/>
        <v>1706152048</v>
      </c>
      <c r="DM118" s="26">
        <f t="shared" si="112"/>
        <v>19717367331</v>
      </c>
      <c r="DN118" s="156" t="str">
        <f>+'[3]PLAN A ENERO 2017 (2)'!$DF$144</f>
        <v xml:space="preserve">       TOTAL</v>
      </c>
      <c r="DO118" s="154"/>
      <c r="DP118" s="157">
        <f>DP110+DP111+DP112+DP113+DP114+DP115+DP116+DP117</f>
        <v>19717367331</v>
      </c>
      <c r="DQ118" s="157">
        <f>DQ110+DQ111+DQ112+DQ113+DQ114+DQ115+DQ116+DQ117</f>
        <v>4251161400</v>
      </c>
      <c r="DR118" s="165">
        <v>0.21560000000000001</v>
      </c>
      <c r="DS118" s="153"/>
      <c r="DT118" s="162"/>
      <c r="DU118" s="162"/>
    </row>
    <row r="119" spans="3:125" ht="15.75" thickTop="1" x14ac:dyDescent="0.25">
      <c r="G119" s="55"/>
      <c r="H119" s="55"/>
      <c r="I119" s="55"/>
      <c r="J119" s="55"/>
      <c r="K119" s="55"/>
      <c r="L119" s="55"/>
      <c r="M119" s="55"/>
      <c r="N119" s="55"/>
      <c r="O119" s="55"/>
      <c r="P119" s="55"/>
      <c r="Q119" s="55"/>
      <c r="R119" s="55"/>
      <c r="S119" s="55"/>
      <c r="T119" s="55"/>
      <c r="U119" s="55"/>
      <c r="V119" s="55"/>
      <c r="W119" s="55"/>
      <c r="X119" s="55"/>
      <c r="Y119" s="55"/>
      <c r="Z119" s="55"/>
      <c r="AA119" s="55"/>
      <c r="AC119" s="55"/>
      <c r="AD119" s="55"/>
      <c r="AE119" s="55"/>
      <c r="AF119" s="55"/>
      <c r="AG119" s="55"/>
      <c r="AH119" s="55"/>
      <c r="AI119" s="55"/>
      <c r="AJ119" s="55"/>
      <c r="AK119" s="55"/>
      <c r="AL119" s="55"/>
      <c r="AM119" s="55"/>
      <c r="AN119" s="55"/>
      <c r="AO119" s="55"/>
      <c r="AP119" s="55"/>
      <c r="AQ119" s="55"/>
      <c r="AR119" s="55"/>
      <c r="AS119" s="55"/>
      <c r="AT119" s="55"/>
      <c r="AU119" s="55"/>
      <c r="AV119" s="55"/>
      <c r="AW119" s="55"/>
      <c r="AY119" s="55"/>
      <c r="AZ119" s="55"/>
      <c r="BA119" s="55"/>
      <c r="BB119" s="55"/>
      <c r="BC119" s="55"/>
      <c r="BD119" s="55"/>
      <c r="BE119" s="55"/>
      <c r="BF119" s="55"/>
      <c r="BG119" s="55"/>
      <c r="BH119" s="55"/>
      <c r="BI119" s="55"/>
      <c r="BJ119" s="55"/>
      <c r="BK119" s="55"/>
      <c r="BL119" s="55"/>
      <c r="BM119" s="55"/>
      <c r="BN119" s="55"/>
      <c r="BO119" s="55"/>
      <c r="BP119" s="55"/>
      <c r="BQ119" s="55"/>
      <c r="BR119" s="55"/>
      <c r="BS119" s="55"/>
      <c r="BU119" s="55"/>
      <c r="BV119" s="55"/>
      <c r="BW119" s="55"/>
      <c r="BX119" s="55"/>
      <c r="BY119" s="55"/>
      <c r="BZ119" s="55"/>
      <c r="CA119" s="55"/>
      <c r="CB119" s="55"/>
      <c r="CC119" s="55"/>
      <c r="CD119" s="55"/>
      <c r="CE119" s="55"/>
      <c r="CF119" s="55"/>
      <c r="CG119" s="55"/>
      <c r="CH119" s="55"/>
      <c r="CI119" s="55"/>
      <c r="CJ119" s="55"/>
      <c r="CK119" s="55"/>
      <c r="CL119" s="55"/>
      <c r="CM119" s="55"/>
      <c r="CN119" s="55"/>
      <c r="CO119" s="55"/>
      <c r="CP119" s="55"/>
      <c r="CQ119" s="55"/>
      <c r="CR119" s="55"/>
      <c r="CS119" s="55"/>
      <c r="CT119" s="55"/>
      <c r="CU119" s="55"/>
      <c r="CV119" s="55"/>
      <c r="CW119" s="55"/>
      <c r="CX119" s="55"/>
      <c r="CY119" s="55"/>
      <c r="CZ119" s="55"/>
      <c r="DA119" s="55"/>
      <c r="DB119" s="55"/>
      <c r="DC119" s="55"/>
      <c r="DD119" s="55"/>
      <c r="DE119" s="55"/>
      <c r="DF119" s="55"/>
      <c r="DG119" s="55"/>
      <c r="DH119" s="55"/>
      <c r="DI119" s="55"/>
      <c r="DJ119" s="55"/>
      <c r="DK119" s="55"/>
      <c r="DN119" s="156"/>
      <c r="DO119" s="154"/>
      <c r="DP119" s="154"/>
      <c r="DQ119" s="155"/>
      <c r="DR119" s="166"/>
      <c r="DS119" s="153"/>
      <c r="DT119" s="162"/>
      <c r="DU119" s="162"/>
    </row>
    <row r="120" spans="3:125" x14ac:dyDescent="0.25">
      <c r="C120" s="138"/>
      <c r="D120" s="138"/>
      <c r="E120" s="139"/>
      <c r="F120" s="140"/>
      <c r="G120" s="168" t="s">
        <v>360</v>
      </c>
      <c r="H120" s="168"/>
      <c r="I120" s="168"/>
      <c r="J120" s="168"/>
      <c r="K120" s="168"/>
      <c r="L120" s="168"/>
      <c r="M120" s="168"/>
      <c r="N120" s="168"/>
      <c r="O120" s="168"/>
      <c r="P120" s="168"/>
      <c r="Q120" s="168"/>
      <c r="R120" s="168"/>
      <c r="S120" s="168"/>
      <c r="T120" s="168"/>
      <c r="U120" s="168"/>
      <c r="V120" s="168"/>
      <c r="W120" s="168"/>
      <c r="X120" s="168"/>
      <c r="Y120" s="168"/>
      <c r="Z120" s="168"/>
      <c r="AA120" s="168"/>
      <c r="AB120" s="168"/>
      <c r="AC120" s="168"/>
      <c r="AD120" s="168"/>
      <c r="AE120" s="168"/>
      <c r="AF120" s="168"/>
      <c r="AG120" s="168"/>
      <c r="AH120" s="168"/>
      <c r="AI120" s="168"/>
      <c r="AJ120" s="168"/>
      <c r="AK120" s="168"/>
      <c r="AL120" s="168"/>
      <c r="AM120" s="168"/>
      <c r="AN120" s="168"/>
      <c r="AO120" s="168"/>
      <c r="AP120" s="168"/>
      <c r="AQ120" s="168"/>
      <c r="AR120" s="169"/>
      <c r="AS120" s="168"/>
      <c r="AT120" s="168"/>
      <c r="AU120" s="168"/>
      <c r="AV120" s="168"/>
      <c r="AW120" s="168"/>
      <c r="AX120" s="168"/>
      <c r="AY120" s="168"/>
      <c r="AZ120" s="168"/>
      <c r="BA120" s="168"/>
      <c r="BB120" s="168"/>
      <c r="BC120" s="168"/>
      <c r="BD120" s="168"/>
      <c r="BE120" s="168"/>
      <c r="BF120" s="168"/>
      <c r="BG120" s="168"/>
      <c r="BH120" s="168"/>
      <c r="BI120" s="168"/>
      <c r="BJ120" s="168"/>
      <c r="BK120" s="168"/>
      <c r="BL120" s="168"/>
      <c r="BM120" s="168"/>
      <c r="BN120" s="168"/>
      <c r="BO120" s="168"/>
      <c r="BP120" s="168"/>
      <c r="BQ120" s="168"/>
      <c r="BR120" s="168"/>
      <c r="BS120" s="168"/>
      <c r="BT120" s="168"/>
      <c r="BU120" s="168"/>
      <c r="BV120" s="168"/>
      <c r="BW120" s="168"/>
      <c r="BX120" s="168"/>
      <c r="BY120" s="168"/>
      <c r="BZ120" s="168"/>
      <c r="CA120" s="168"/>
      <c r="CB120" s="168"/>
      <c r="CC120" s="168"/>
      <c r="CD120" s="168"/>
      <c r="CE120" s="168"/>
      <c r="CF120" s="168"/>
      <c r="CG120" s="168"/>
      <c r="CH120" s="168"/>
      <c r="CI120" s="168"/>
      <c r="CJ120" s="168"/>
      <c r="CK120" s="168"/>
      <c r="CL120" s="168"/>
      <c r="CM120" s="168"/>
      <c r="CN120" s="168"/>
      <c r="CO120" s="168"/>
      <c r="CP120" s="168"/>
      <c r="DN120" s="156"/>
      <c r="DO120" s="154"/>
      <c r="DP120" s="154"/>
      <c r="DQ120" s="155"/>
      <c r="DR120" s="155"/>
      <c r="DS120" s="153"/>
      <c r="DT120" s="162"/>
      <c r="DU120" s="162"/>
    </row>
    <row r="121" spans="3:125" x14ac:dyDescent="0.25">
      <c r="C121" s="138"/>
      <c r="D121" s="142"/>
      <c r="F121" s="55"/>
      <c r="G121" s="141"/>
      <c r="AC121" s="55"/>
      <c r="AE121" s="55"/>
      <c r="BU121" s="55"/>
      <c r="DN121" s="154"/>
      <c r="DO121" s="154"/>
      <c r="DP121" s="154"/>
      <c r="DQ121" s="155"/>
      <c r="DR121" s="155"/>
      <c r="DS121" s="153"/>
      <c r="DT121" s="162"/>
      <c r="DU121" s="162"/>
    </row>
    <row r="122" spans="3:125" x14ac:dyDescent="0.25">
      <c r="C122" s="138"/>
      <c r="E122" s="138"/>
      <c r="F122" s="142"/>
      <c r="CQ122" s="55"/>
      <c r="DN122" s="154"/>
      <c r="DO122" s="156"/>
      <c r="DP122" s="154"/>
      <c r="DQ122" s="155"/>
      <c r="DR122" s="155"/>
      <c r="DS122" s="153"/>
      <c r="DT122" s="162"/>
      <c r="DU122" s="162"/>
    </row>
    <row r="123" spans="3:125" x14ac:dyDescent="0.25">
      <c r="F123" s="143"/>
      <c r="G123" s="141"/>
      <c r="Y123" s="55"/>
      <c r="AC123" s="55"/>
      <c r="BR123" s="55"/>
      <c r="DN123" s="154"/>
      <c r="DO123" s="156"/>
      <c r="DP123" s="156"/>
      <c r="DQ123" s="157"/>
      <c r="DR123" s="157"/>
      <c r="DS123" s="153"/>
      <c r="DT123" s="162"/>
      <c r="DU123" s="162"/>
    </row>
    <row r="124" spans="3:125" x14ac:dyDescent="0.25">
      <c r="F124" s="143"/>
      <c r="G124" s="141"/>
      <c r="DN124" s="154"/>
      <c r="DO124" s="154"/>
      <c r="DP124" s="154"/>
      <c r="DQ124" s="155"/>
      <c r="DR124" s="155"/>
      <c r="DS124" s="153"/>
      <c r="DT124" s="162"/>
      <c r="DU124" s="162"/>
    </row>
    <row r="125" spans="3:125" x14ac:dyDescent="0.25">
      <c r="D125" s="142"/>
      <c r="E125" s="139"/>
      <c r="F125" s="140"/>
      <c r="G125" s="141"/>
      <c r="H125" s="55"/>
      <c r="AC125" s="55"/>
      <c r="DN125" s="154"/>
      <c r="DO125" s="154"/>
      <c r="DP125" s="154"/>
      <c r="DQ125" s="155"/>
      <c r="DR125" s="155"/>
      <c r="DS125" s="153"/>
      <c r="DT125" s="162"/>
      <c r="DU125" s="162"/>
    </row>
    <row r="126" spans="3:125" x14ac:dyDescent="0.25">
      <c r="D126" s="142"/>
      <c r="E126" s="139"/>
      <c r="F126" s="138"/>
      <c r="G126" s="141"/>
      <c r="AC126" s="55"/>
      <c r="DN126" s="150"/>
      <c r="DO126" s="154"/>
      <c r="DP126" s="154"/>
      <c r="DQ126" s="155"/>
      <c r="DR126" s="155"/>
      <c r="DS126" s="153"/>
      <c r="DT126" s="162"/>
      <c r="DU126" s="162"/>
    </row>
    <row r="127" spans="3:125" x14ac:dyDescent="0.25">
      <c r="D127" s="142"/>
      <c r="E127" s="139"/>
      <c r="F127" s="138"/>
      <c r="G127" s="141"/>
      <c r="DN127" s="154"/>
      <c r="DO127" s="154"/>
      <c r="DP127" s="154"/>
      <c r="DQ127" s="155"/>
      <c r="DR127" s="155"/>
      <c r="DS127" s="153"/>
      <c r="DT127" s="162"/>
      <c r="DU127" s="162"/>
    </row>
    <row r="128" spans="3:125" x14ac:dyDescent="0.25">
      <c r="AC128" s="55"/>
      <c r="DN128" s="154"/>
      <c r="DO128" s="154"/>
      <c r="DP128" s="154"/>
      <c r="DQ128" s="155"/>
      <c r="DR128" s="155"/>
      <c r="DS128" s="153"/>
      <c r="DT128" s="162"/>
      <c r="DU128" s="162"/>
    </row>
    <row r="129" spans="6:125" x14ac:dyDescent="0.25">
      <c r="F129" s="55"/>
      <c r="DO129" s="150"/>
      <c r="DP129" s="150"/>
      <c r="DQ129" s="152"/>
      <c r="DR129" s="152"/>
      <c r="DS129" s="153"/>
      <c r="DT129" s="162"/>
      <c r="DU129" s="162"/>
    </row>
    <row r="130" spans="6:125" x14ac:dyDescent="0.25">
      <c r="DO130" s="154"/>
      <c r="DP130" s="154"/>
      <c r="DQ130" s="155"/>
      <c r="DR130" s="155"/>
      <c r="DS130" s="153"/>
    </row>
    <row r="131" spans="6:125" x14ac:dyDescent="0.25">
      <c r="DO131" s="154"/>
      <c r="DP131" s="154"/>
      <c r="DQ131" s="158"/>
      <c r="DR131" s="158"/>
      <c r="DS131" s="159"/>
    </row>
    <row r="145" spans="4:118" x14ac:dyDescent="0.25">
      <c r="D145" s="237" t="s">
        <v>361</v>
      </c>
      <c r="E145" s="237"/>
      <c r="F145" s="237"/>
      <c r="G145" s="237"/>
      <c r="H145" s="237"/>
      <c r="I145" s="237"/>
      <c r="J145" s="237"/>
      <c r="K145" s="237"/>
      <c r="L145" s="237"/>
      <c r="M145" s="237"/>
      <c r="N145" s="237"/>
      <c r="O145" s="237"/>
      <c r="P145" s="237"/>
      <c r="Q145" s="237"/>
      <c r="R145" s="237"/>
      <c r="S145" s="237"/>
      <c r="T145" s="237"/>
      <c r="U145" s="237"/>
      <c r="V145" s="237"/>
      <c r="W145" s="237"/>
      <c r="X145" s="237"/>
      <c r="Y145" s="237"/>
      <c r="Z145" s="237"/>
      <c r="AA145" s="237"/>
      <c r="AB145" s="237"/>
      <c r="AC145" s="237"/>
      <c r="AD145" s="237"/>
      <c r="AE145" s="237"/>
      <c r="AF145" s="237"/>
      <c r="AG145" s="237"/>
      <c r="AH145" s="237"/>
      <c r="AI145" s="237"/>
      <c r="AJ145" s="237"/>
      <c r="AK145" s="237"/>
      <c r="AL145" s="237"/>
      <c r="AM145" s="237"/>
      <c r="AN145" s="237"/>
      <c r="AO145" s="237"/>
      <c r="AP145" s="237"/>
      <c r="AQ145" s="237"/>
      <c r="AR145" s="237"/>
      <c r="AS145" s="237"/>
      <c r="AT145" s="237"/>
      <c r="AU145" s="237"/>
      <c r="AV145" s="237"/>
      <c r="AW145" s="237"/>
      <c r="AX145" s="237"/>
      <c r="AY145" s="237"/>
      <c r="AZ145" s="237"/>
      <c r="BA145" s="237"/>
      <c r="BB145" s="237"/>
      <c r="BC145" s="237"/>
      <c r="BD145" s="237"/>
      <c r="BE145" s="237"/>
      <c r="BF145" s="237"/>
      <c r="BG145" s="237"/>
      <c r="BH145" s="237"/>
      <c r="BI145" s="237"/>
      <c r="BJ145" s="237"/>
      <c r="BK145" s="237"/>
      <c r="BL145" s="237"/>
      <c r="BM145" s="237"/>
      <c r="BN145" s="237"/>
      <c r="BO145" s="237"/>
      <c r="BP145" s="237"/>
      <c r="BQ145" s="237"/>
      <c r="BR145" s="237"/>
      <c r="BS145" s="237"/>
      <c r="BT145" s="237"/>
      <c r="BU145" s="237"/>
      <c r="BV145" s="237"/>
      <c r="BW145" s="237"/>
      <c r="BX145" s="237"/>
      <c r="BY145" s="237"/>
      <c r="BZ145" s="237"/>
      <c r="CA145" s="237"/>
      <c r="CB145" s="237"/>
      <c r="CC145" s="237"/>
      <c r="CD145" s="237"/>
      <c r="CE145" s="237"/>
      <c r="CF145" s="237"/>
      <c r="CG145" s="237"/>
      <c r="CH145" s="237"/>
      <c r="CI145" s="237"/>
      <c r="CJ145" s="237"/>
      <c r="CK145" s="237"/>
      <c r="CL145" s="237"/>
      <c r="CM145" s="237"/>
      <c r="CN145" s="237"/>
      <c r="CO145" s="237"/>
      <c r="CP145" s="237"/>
      <c r="CQ145" s="237"/>
      <c r="CR145" s="237"/>
      <c r="CS145" s="237"/>
      <c r="CT145" s="237"/>
      <c r="CU145" s="237"/>
      <c r="CV145" s="237"/>
      <c r="CW145" s="237"/>
      <c r="CX145" s="237"/>
      <c r="CY145" s="237"/>
      <c r="CZ145" s="237"/>
      <c r="DA145" s="237"/>
      <c r="DB145" s="237"/>
      <c r="DC145" s="237"/>
      <c r="DD145" s="237"/>
      <c r="DE145" s="237"/>
      <c r="DF145" s="237"/>
      <c r="DG145" s="237"/>
      <c r="DH145" s="237"/>
      <c r="DI145" s="237"/>
      <c r="DJ145" s="237"/>
      <c r="DK145" s="237"/>
      <c r="DL145" s="237"/>
      <c r="DM145" s="237"/>
      <c r="DN145" s="237"/>
    </row>
  </sheetData>
  <mergeCells count="109">
    <mergeCell ref="C1:F1"/>
    <mergeCell ref="G1:G3"/>
    <mergeCell ref="H1:H3"/>
    <mergeCell ref="I1:I3"/>
    <mergeCell ref="J1:J3"/>
    <mergeCell ref="K1:K3"/>
    <mergeCell ref="R1:R3"/>
    <mergeCell ref="S1:S3"/>
    <mergeCell ref="T1:T3"/>
    <mergeCell ref="U1:U3"/>
    <mergeCell ref="V1:V3"/>
    <mergeCell ref="W1:W3"/>
    <mergeCell ref="L1:L3"/>
    <mergeCell ref="M1:M3"/>
    <mergeCell ref="N1:N3"/>
    <mergeCell ref="O1:O3"/>
    <mergeCell ref="P1:P3"/>
    <mergeCell ref="Q1:Q3"/>
    <mergeCell ref="AF1:AG2"/>
    <mergeCell ref="AH1:AI2"/>
    <mergeCell ref="AJ1:AK2"/>
    <mergeCell ref="AL1:AM2"/>
    <mergeCell ref="AN1:AO2"/>
    <mergeCell ref="AP1:AQ2"/>
    <mergeCell ref="X1:X3"/>
    <mergeCell ref="Y1:Y3"/>
    <mergeCell ref="Z1:Z3"/>
    <mergeCell ref="AA1:AA3"/>
    <mergeCell ref="AB1:AC2"/>
    <mergeCell ref="AD1:AE2"/>
    <mergeCell ref="BJ1:BK2"/>
    <mergeCell ref="BL1:BM2"/>
    <mergeCell ref="BN1:BO2"/>
    <mergeCell ref="AR1:AS2"/>
    <mergeCell ref="AT1:AU2"/>
    <mergeCell ref="AV1:AW2"/>
    <mergeCell ref="AX1:AY2"/>
    <mergeCell ref="AZ1:BA2"/>
    <mergeCell ref="BB1:BC2"/>
    <mergeCell ref="DF1:DG2"/>
    <mergeCell ref="DH1:DI2"/>
    <mergeCell ref="DJ1:DK2"/>
    <mergeCell ref="CN1:CO2"/>
    <mergeCell ref="CP1:CQ2"/>
    <mergeCell ref="CR1:CS2"/>
    <mergeCell ref="CT1:CU2"/>
    <mergeCell ref="CV1:CW2"/>
    <mergeCell ref="CX1:CY2"/>
    <mergeCell ref="A2:A3"/>
    <mergeCell ref="B2:B3"/>
    <mergeCell ref="C2:C3"/>
    <mergeCell ref="D2:D3"/>
    <mergeCell ref="E2:E3"/>
    <mergeCell ref="F2:F3"/>
    <mergeCell ref="CZ1:DA2"/>
    <mergeCell ref="DB1:DC2"/>
    <mergeCell ref="DD1:DE2"/>
    <mergeCell ref="CB1:CC2"/>
    <mergeCell ref="CD1:CE2"/>
    <mergeCell ref="CF1:CG2"/>
    <mergeCell ref="CH1:CI2"/>
    <mergeCell ref="CJ1:CK2"/>
    <mergeCell ref="CL1:CM2"/>
    <mergeCell ref="BP1:BQ2"/>
    <mergeCell ref="BR1:BS2"/>
    <mergeCell ref="BT1:BU2"/>
    <mergeCell ref="BV1:BW2"/>
    <mergeCell ref="BX1:BY2"/>
    <mergeCell ref="BZ1:CA2"/>
    <mergeCell ref="BD1:BE2"/>
    <mergeCell ref="BF1:BG2"/>
    <mergeCell ref="BH1:BI2"/>
    <mergeCell ref="B28:B36"/>
    <mergeCell ref="A37:A43"/>
    <mergeCell ref="B37:B39"/>
    <mergeCell ref="B40:B41"/>
    <mergeCell ref="B42:B43"/>
    <mergeCell ref="A44:A51"/>
    <mergeCell ref="B44:B45"/>
    <mergeCell ref="B46:B51"/>
    <mergeCell ref="B4:B6"/>
    <mergeCell ref="B8:B11"/>
    <mergeCell ref="B17:B18"/>
    <mergeCell ref="B19:B20"/>
    <mergeCell ref="B22:E22"/>
    <mergeCell ref="B23:B25"/>
    <mergeCell ref="A67:A72"/>
    <mergeCell ref="B67:B68"/>
    <mergeCell ref="B69:B72"/>
    <mergeCell ref="B73:F73"/>
    <mergeCell ref="A74:A87"/>
    <mergeCell ref="B74:B80"/>
    <mergeCell ref="B84:B86"/>
    <mergeCell ref="B52:E52"/>
    <mergeCell ref="A53:A62"/>
    <mergeCell ref="B53:B55"/>
    <mergeCell ref="B57:B62"/>
    <mergeCell ref="A63:A66"/>
    <mergeCell ref="B64:B65"/>
    <mergeCell ref="D145:DN145"/>
    <mergeCell ref="B105:D105"/>
    <mergeCell ref="C107:E107"/>
    <mergeCell ref="C118:D118"/>
    <mergeCell ref="B88:E88"/>
    <mergeCell ref="A89:A97"/>
    <mergeCell ref="B89:B90"/>
    <mergeCell ref="B91:B97"/>
    <mergeCell ref="A99:A104"/>
    <mergeCell ref="B99:B101"/>
  </mergeCells>
  <printOptions horizontalCentered="1" verticalCentered="1"/>
  <pageMargins left="0.35433070866141736" right="0.27559055118110237" top="0.9055118110236221" bottom="0.47244094488188981" header="0.59055118110236227" footer="0.27559055118110237"/>
  <pageSetup scale="60" orientation="landscape" r:id="rId1"/>
  <headerFooter>
    <oddHeader>&amp;C&amp;"-,Negrita"&amp;14UNIVERSIDAD SURCOLOMBIANA PLAN DE ACCIÓN  VIGENCIA  2017
 RESOLUCION  031 DEL 13 DE FEBRERO DE 2017</oddHeader>
    <oddFooter>&amp;LUNIDAD DE PLANEAMIENTO ECONÓMICO Y ADMINISTRATIVO&amp;COFICINA DE PLANEACIÓN&amp;RPágina &amp;P de &amp;N</oddFooter>
  </headerFooter>
  <rowBreaks count="1" manualBreakCount="1">
    <brk id="28" max="16383" man="1"/>
  </row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PLAN ACCIÓN A FEB 2017</vt:lpstr>
      <vt:lpstr>PLAN ACCIÓN A FEB 2017 CONSOLID</vt:lpstr>
      <vt:lpstr>P. ACCIÓN A FEB 2017 CONSOLID. </vt:lpstr>
      <vt:lpstr>'P. ACCIÓN A FEB 2017 CONSOLID. '!Títulos_a_imprimir</vt:lpstr>
      <vt:lpstr>'PLAN ACCIÓN A FEB 2017'!Títulos_a_imprimir</vt:lpstr>
      <vt:lpstr>'PLAN ACCIÓN A FEB 2017 CONSOLID'!Títulos_a_imprimir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Planeación</dc:creator>
  <cp:lastModifiedBy>Planeación</cp:lastModifiedBy>
  <dcterms:created xsi:type="dcterms:W3CDTF">2017-03-13T21:34:11Z</dcterms:created>
  <dcterms:modified xsi:type="dcterms:W3CDTF">2017-03-15T15:24:48Z</dcterms:modified>
</cp:coreProperties>
</file>